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635" windowWidth="20475" windowHeight="4650" tabRatio="881" firstSheet="1" activeTab="1"/>
  </bookViews>
  <sheets>
    <sheet name="sua  mau an tuyen khong ro 9" sheetId="1" state="hidden" r:id="rId1"/>
    <sheet name="Mẫu BC việc theo CHV Mẫu 06" sheetId="2" r:id="rId2"/>
    <sheet name="Mẫu BC tiền theo CHV Mẫu 07" sheetId="3" r:id="rId3"/>
  </sheets>
  <definedNames/>
  <calcPr fullCalcOnLoad="1"/>
</workbook>
</file>

<file path=xl/sharedStrings.xml><?xml version="1.0" encoding="utf-8"?>
<sst xmlns="http://schemas.openxmlformats.org/spreadsheetml/2006/main" count="408" uniqueCount="200">
  <si>
    <t>I</t>
  </si>
  <si>
    <t>II</t>
  </si>
  <si>
    <t>Số việc</t>
  </si>
  <si>
    <t>NGƯỜI LẬP BIỂU</t>
  </si>
  <si>
    <t>A</t>
  </si>
  <si>
    <t>Chia ra:</t>
  </si>
  <si>
    <t>III</t>
  </si>
  <si>
    <t>Số tiền</t>
  </si>
  <si>
    <t xml:space="preserve">Cục Thi hành án </t>
  </si>
  <si>
    <t>Các Chi cục Thi hành án</t>
  </si>
  <si>
    <t>Chi cục Thi hành án…</t>
  </si>
  <si>
    <t>…</t>
  </si>
  <si>
    <t xml:space="preserve">                  ……………., ngày…… tháng….... năm ………</t>
  </si>
  <si>
    <t>Ghi chú: Đối với Chi cục Thi hành án dân sự chỉ thống kê số chung của Chi cục.
 Biểu này dùng cho Cục Thi hành án dân sự  và Chi cục thi hành án dân sự.</t>
  </si>
  <si>
    <t>Biểu số: 09/TK-THA</t>
  </si>
  <si>
    <t>Biểu số: 06/TK-THA</t>
  </si>
  <si>
    <t>Biểu số: 07/TK-THA</t>
  </si>
  <si>
    <t>Tổng số</t>
  </si>
  <si>
    <t>….</t>
  </si>
  <si>
    <t>Tổng số</t>
  </si>
  <si>
    <t>Tổng số</t>
  </si>
  <si>
    <t xml:space="preserve">CHIA THEO CƠ QUAN THI HÀNH ÁN VÀ CHẤP HÀNH VIÊN </t>
  </si>
  <si>
    <t xml:space="preserve">         CỤC TRƯỞNG (CHI CỤC TRƯỞNG)</t>
  </si>
  <si>
    <t>Ghi chú:</t>
  </si>
  <si>
    <t xml:space="preserve">Ghi chú:  </t>
  </si>
  <si>
    <t xml:space="preserve">Tổng số
</t>
  </si>
  <si>
    <t>1</t>
  </si>
  <si>
    <t>2</t>
  </si>
  <si>
    <t>3</t>
  </si>
  <si>
    <t xml:space="preserve">    - Biểu này được dùng cho Chi cục Thi hành án dân sự và cục Thi hành án dân sự;</t>
  </si>
  <si>
    <t xml:space="preserve">    - Số việc đình chỉ tại cột 7 không bao gồm số việc miễn tại cột 9;</t>
  </si>
  <si>
    <t xml:space="preserve">    - Cột 1= cột 2+ cột 3= cột 4 + cột 12; cột 16=cột 10+cột 11+cột 12.</t>
  </si>
  <si>
    <t xml:space="preserve"> - Biểu mẫu này dùng cho Cục Thi hành án dân sự và Chi cục Thi hành án dân sự;</t>
  </si>
  <si>
    <t xml:space="preserve">    - Đối với số việc ủy thác chỉ thống kê đối với việc đã ra quyết định ủy thác thi hành án;</t>
  </si>
  <si>
    <t xml:space="preserve"> - Đối với Chi cục thi hành án dân sự chỉ thống kê số của Chi cục;</t>
  </si>
  <si>
    <t xml:space="preserve"> - Cột 1= cột 2+ cột 3; cột 8= cột 9+10; cột 3=cột 4+ cột 5+cột 6, cột 10= cột 11+ cột 12.</t>
  </si>
  <si>
    <t>(ký, họ tên, đóng dấu)</t>
  </si>
  <si>
    <r>
      <t xml:space="preserve">…., ngày….tháng….năm ….….
</t>
    </r>
    <r>
      <rPr>
        <b/>
        <sz val="13"/>
        <rFont val="Times New Roman"/>
        <family val="1"/>
      </rPr>
      <t xml:space="preserve">NGƯỜI LẬP BIỂU
</t>
    </r>
    <r>
      <rPr>
        <i/>
        <sz val="13"/>
        <rFont val="Times New Roman"/>
        <family val="1"/>
      </rPr>
      <t>(ký, họ tên)</t>
    </r>
  </si>
  <si>
    <t>Tên đơn vị</t>
  </si>
  <si>
    <t>4</t>
  </si>
  <si>
    <t>5</t>
  </si>
  <si>
    <t>6</t>
  </si>
  <si>
    <t>7</t>
  </si>
  <si>
    <t>8</t>
  </si>
  <si>
    <t>9</t>
  </si>
  <si>
    <t>Ngày nhận báo cáo….……</t>
  </si>
  <si>
    <t xml:space="preserve">   KẾT QUẢ THI HÀNH ÁN DÂN SỰ TÍNH BẰNG VIỆC </t>
  </si>
  <si>
    <t xml:space="preserve">Số việc, tiền đã kiến nghị người có thẩm quyền xem xét kháng nghị </t>
  </si>
  <si>
    <t xml:space="preserve">Số việc, tiền trong các bản án, quyết định tuyên không rõ
</t>
  </si>
  <si>
    <t>Số việc, tiền đã kiến nghị</t>
  </si>
  <si>
    <t xml:space="preserve">            Đơn vị gửi báo cáo…….…..………</t>
  </si>
  <si>
    <t xml:space="preserve">              …………………………………….
           Đơn vị nhận báo cáo……….………</t>
  </si>
  <si>
    <t xml:space="preserve">           ……………………………………</t>
  </si>
  <si>
    <t xml:space="preserve">                         Đơn vị tính Việc và 1.000  đồng</t>
  </si>
  <si>
    <t xml:space="preserve">   SỐ VIỆC, SỐ TIỀN TRONG CÁC BẢN ÁN, QUYẾT        ĐỊNH TOÀ ÁN TUYÊN KHÔNG RÕ</t>
  </si>
  <si>
    <r>
      <t xml:space="preserve">Số tiền 
</t>
    </r>
  </si>
  <si>
    <t>Kết quả kiến nghị</t>
  </si>
  <si>
    <t>Ban hành kèm theo TT số……. /20... -TT-BTP ngày …… tháng….. năm20...</t>
  </si>
  <si>
    <t>10</t>
  </si>
  <si>
    <t>Ủy thác thi hành án</t>
  </si>
  <si>
    <t>IV</t>
  </si>
  <si>
    <t>Tổng số phải thi hành</t>
  </si>
  <si>
    <t>Có điều kiện thi hành</t>
  </si>
  <si>
    <t>Đang thi hành</t>
  </si>
  <si>
    <t>Tạm đình chỉ thi hành án</t>
  </si>
  <si>
    <t>Đơn vị tính: 1.000 VN đồng</t>
  </si>
  <si>
    <t>Giảm thi hành án</t>
  </si>
  <si>
    <t>Đơn vị  báo cáo…........………..</t>
  </si>
  <si>
    <t>Đơn vị nhận báo cáo…........…..</t>
  </si>
  <si>
    <t>Ngày nhận báo cáo:……/….…/……………</t>
  </si>
  <si>
    <t>Tổng số thụ lý</t>
  </si>
  <si>
    <t>Cục THADS  rút lên thi hành</t>
  </si>
  <si>
    <r>
      <t xml:space="preserve">
Tổng số </t>
    </r>
    <r>
      <rPr>
        <sz val="8"/>
        <rFont val="Times New Roman"/>
        <family val="1"/>
      </rPr>
      <t>chuyển</t>
    </r>
    <r>
      <rPr>
        <sz val="9"/>
        <rFont val="Times New Roman"/>
        <family val="1"/>
      </rPr>
      <t xml:space="preserve">
kỳ sau</t>
    </r>
  </si>
  <si>
    <t>Tỷ lệ: 
( %) (xong  + đình chỉ)/ Có điều kiện * 100%</t>
  </si>
  <si>
    <t>Chưa có điều
 kiện hành</t>
  </si>
  <si>
    <t>Năm trước
chuyển sang</t>
  </si>
  <si>
    <t xml:space="preserve">Mới
thụ lý
</t>
  </si>
  <si>
    <t>Thi hành
xong</t>
  </si>
  <si>
    <t>Đình chỉ
thi hành án</t>
  </si>
  <si>
    <t>Hoãn
thi hành án</t>
  </si>
  <si>
    <r>
      <t xml:space="preserve">Tạm dừng THA để </t>
    </r>
    <r>
      <rPr>
        <sz val="8"/>
        <rFont val="Times New Roman"/>
        <family val="1"/>
      </rPr>
      <t>GQKN</t>
    </r>
  </si>
  <si>
    <r>
      <rPr>
        <sz val="8"/>
        <rFont val="Times New Roman"/>
        <family val="1"/>
      </rPr>
      <t xml:space="preserve">Trường </t>
    </r>
    <r>
      <rPr>
        <sz val="9"/>
        <rFont val="Times New Roman"/>
        <family val="1"/>
      </rPr>
      <t>hợp khác</t>
    </r>
  </si>
  <si>
    <t xml:space="preserve">   KẾT QUẢ THI HÀNH ÁN DÂN SỰ TÍNH BẰNG TIỀN </t>
  </si>
  <si>
    <t>Đơn vị  báo cáo…...………..</t>
  </si>
  <si>
    <t>Đơn vị nhận báo cáo….....…..</t>
  </si>
  <si>
    <t>Tỷ lệ: 
( %) (xong  + đình chỉ+ giảm)/ Có điều kiện * 100%</t>
  </si>
  <si>
    <t xml:space="preserve">                                   Đơn vị tính: Việc</t>
  </si>
  <si>
    <t>Ban hành theo TT số: 08/2015/TT-BTP</t>
  </si>
  <si>
    <t>ngày 26 tháng 6 năm 2015</t>
  </si>
  <si>
    <t>Tổng cục Thi hành án dân sự</t>
  </si>
  <si>
    <t>Cục THADS tỉnh Đồng Tháp</t>
  </si>
  <si>
    <t>H Tân Hồng</t>
  </si>
  <si>
    <t>B</t>
  </si>
  <si>
    <t>TX Hồng Ngự</t>
  </si>
  <si>
    <t>H Hồng Ngự</t>
  </si>
  <si>
    <t>H Tam Nông</t>
  </si>
  <si>
    <t>V</t>
  </si>
  <si>
    <t>H Thanh Bình</t>
  </si>
  <si>
    <t>VI</t>
  </si>
  <si>
    <t>TP Cao Lãnh</t>
  </si>
  <si>
    <t>VII</t>
  </si>
  <si>
    <t>H Cao Lãnh</t>
  </si>
  <si>
    <t>VIII</t>
  </si>
  <si>
    <t>H Tháp Mười</t>
  </si>
  <si>
    <t>IX</t>
  </si>
  <si>
    <t>H Châu Thành</t>
  </si>
  <si>
    <t>X</t>
  </si>
  <si>
    <t>TP Sa Đéc</t>
  </si>
  <si>
    <t>XI</t>
  </si>
  <si>
    <t>H Lai Vung</t>
  </si>
  <si>
    <t>XII</t>
  </si>
  <si>
    <t>H Lấp Vò</t>
  </si>
  <si>
    <t>Cục THADS</t>
  </si>
  <si>
    <t>Các Chi cục</t>
  </si>
  <si>
    <t>Nguyễn Văn Bạc</t>
  </si>
  <si>
    <t>Mai Phi Hùng</t>
  </si>
  <si>
    <t>Lê Phước Bé Sáu</t>
  </si>
  <si>
    <t>Cao Văn Nghĩa</t>
  </si>
  <si>
    <t>Phạm Phú Lợi</t>
  </si>
  <si>
    <t>Trần Văn Hiền</t>
  </si>
  <si>
    <t>Trần Phước Đức</t>
  </si>
  <si>
    <t>Lê Quang Đạo</t>
  </si>
  <si>
    <t>Võ Minh Huệ</t>
  </si>
  <si>
    <t>Lê Quang Công</t>
  </si>
  <si>
    <t>Lê Văn Vĩ</t>
  </si>
  <si>
    <t>Võ Hoàng Long</t>
  </si>
  <si>
    <t>Trần Bửu Bé Tư</t>
  </si>
  <si>
    <t>Lương Văn Hạnh</t>
  </si>
  <si>
    <t>Võ Y Khoa</t>
  </si>
  <si>
    <t>Võ Văn Thiện</t>
  </si>
  <si>
    <t>Phan Thanh Bình</t>
  </si>
  <si>
    <t>Đinh Tấn Giàu</t>
  </si>
  <si>
    <t>Phạm Thành Phần</t>
  </si>
  <si>
    <t>Võ Văn Sơn</t>
  </si>
  <si>
    <t>Nguyễn Minh Tâm</t>
  </si>
  <si>
    <t>Trương Thành Út</t>
  </si>
  <si>
    <t>Vũ Quang Hiện</t>
  </si>
  <si>
    <t>Mai Thị Thu Cúc</t>
  </si>
  <si>
    <t>Lê Trọng Trưởng</t>
  </si>
  <si>
    <t>Huỳnh Công Tân</t>
  </si>
  <si>
    <t>Đặng Huỳnh Tân</t>
  </si>
  <si>
    <t>Lê Thanh Giang</t>
  </si>
  <si>
    <t>Trần Trí Hiếu</t>
  </si>
  <si>
    <t>Huỳnh Anh Tuấn</t>
  </si>
  <si>
    <t>Phạm Minh Phúc</t>
  </si>
  <si>
    <t>Nguyễn Văn Thế</t>
  </si>
  <si>
    <t>Nguyễn Văn Hiếu</t>
  </si>
  <si>
    <t>Trương Văn Xuân</t>
  </si>
  <si>
    <t>Phạm Chí Hùng</t>
  </si>
  <si>
    <t>Phạm Thị Phú</t>
  </si>
  <si>
    <t>Trần Trọng Quyết</t>
  </si>
  <si>
    <t>Võ Thanh Vân</t>
  </si>
  <si>
    <t>Trần Minh Tý</t>
  </si>
  <si>
    <t>Đỗ Thành Lơ</t>
  </si>
  <si>
    <t>Phạm Văn Thanh</t>
  </si>
  <si>
    <t>Thái Duy Minh</t>
  </si>
  <si>
    <t>Nguyễn Kim Tuân</t>
  </si>
  <si>
    <t>Nguyễn Văn Thủy</t>
  </si>
  <si>
    <t>Bùi Văn Ty</t>
  </si>
  <si>
    <t>Bùi Thị Ngọc Kiều</t>
  </si>
  <si>
    <t>Lê Văn Thạnh</t>
  </si>
  <si>
    <t>Lê Thị Thanh Xuân</t>
  </si>
  <si>
    <t>Trương Quốc Trung</t>
  </si>
  <si>
    <t>Nguyễn Trọng Tồn</t>
  </si>
  <si>
    <t>Trần Lê Khã</t>
  </si>
  <si>
    <t>Nguyễn Minh Thiện</t>
  </si>
  <si>
    <t>Nguyễn Văn Thơm</t>
  </si>
  <si>
    <t>Nguyễn Thanh Sơn</t>
  </si>
  <si>
    <t>Võ Minh Dũng</t>
  </si>
  <si>
    <t>Phạm Văn Dũng</t>
  </si>
  <si>
    <t>Phan Văn Nghiêm</t>
  </si>
  <si>
    <t>Nguyễn Văn Hiền</t>
  </si>
  <si>
    <t>Phạm Văn Tùng</t>
  </si>
  <si>
    <t>Nguyễn Chí Hòa</t>
  </si>
  <si>
    <t>PHÓ CỤC TRƯỞNG</t>
  </si>
  <si>
    <t>Nguyễn T Lan Trinh</t>
  </si>
  <si>
    <t>Trần Công Bằng</t>
  </si>
  <si>
    <t>Trần Thị Thanh Thúy</t>
  </si>
  <si>
    <t xml:space="preserve">  KT. CỤC TRƯỞNG</t>
  </si>
  <si>
    <t>Nguyễn Ngọc Được</t>
  </si>
  <si>
    <t>Nguyễn Thanh Tuấn</t>
  </si>
  <si>
    <t>Lê Hồng Đỗ</t>
  </si>
  <si>
    <t>11</t>
  </si>
  <si>
    <t>12</t>
  </si>
  <si>
    <t>Nguyễn Bùi Trí</t>
  </si>
  <si>
    <t>Trinh Văn Tươm</t>
  </si>
  <si>
    <t>Bùi Văn Tấn</t>
  </si>
  <si>
    <t>Phạm Hoàng Sơn</t>
  </si>
  <si>
    <t>Nguyễn Minh Tấn</t>
  </si>
  <si>
    <t>Trần Công Hiệp</t>
  </si>
  <si>
    <t>Bùi Văn Hiếu</t>
  </si>
  <si>
    <t>Nguyễn Minh Nhựt</t>
  </si>
  <si>
    <t>Nguyễn Thành Trung</t>
  </si>
  <si>
    <t>Nguyễn Tấn Thái</t>
  </si>
  <si>
    <t>Đỗ Hữu Tuấn</t>
  </si>
  <si>
    <t>Kiều Công Thành</t>
  </si>
  <si>
    <t>Võ Hồng Đào</t>
  </si>
  <si>
    <t>Huỳnh Văn Tuấn</t>
  </si>
  <si>
    <t>8 tháng/năm 2018</t>
  </si>
  <si>
    <t>Đồng Tháp, ngày 04 tháng 6 năm 2018</t>
  </si>
</sst>
</file>

<file path=xl/styles.xml><?xml version="1.0" encoding="utf-8"?>
<styleSheet xmlns="http://schemas.openxmlformats.org/spreadsheetml/2006/main">
  <numFmts count="4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US$&quot;#,##0_);\(&quot;US$&quot;#,##0\)"/>
    <numFmt numFmtId="181" formatCode="&quot;US$&quot;#,##0_);[Red]\(&quot;US$&quot;#,##0\)"/>
    <numFmt numFmtId="182" formatCode="&quot;US$&quot;#,##0.00_);\(&quot;US$&quot;#,##0.00\)"/>
    <numFmt numFmtId="183" formatCode="&quot;US$&quot;#,##0.00_);[Red]\(&quot;US$&quot;#,##0.00\)"/>
    <numFmt numFmtId="184" formatCode="0.0000E+00;&quot;宐&quot;"/>
    <numFmt numFmtId="185" formatCode="0.0000E+00;&quot;羈&quot;"/>
    <numFmt numFmtId="186" formatCode="0.000E+00;&quot;羈&quot;"/>
    <numFmt numFmtId="187" formatCode="0.00E+00;&quot;羈&quot;"/>
    <numFmt numFmtId="188" formatCode="0.0E+00;&quot;羈&quot;"/>
    <numFmt numFmtId="189" formatCode="0.00000E+00;&quot;羈&quot;"/>
    <numFmt numFmtId="190" formatCode="0.000000E+00;&quot;羈&quot;"/>
    <numFmt numFmtId="191" formatCode="0.0000000E+00;&quot;羈&quot;"/>
    <numFmt numFmtId="192" formatCode="0.00000000E+00;&quot;羈&quot;"/>
    <numFmt numFmtId="193" formatCode="_(* #,##0.0_);_(* \(#,##0.0\);_(* &quot;-&quot;??_);_(@_)"/>
    <numFmt numFmtId="194" formatCode="_(* #,##0_);_(* \(#,##0\);_(* &quot;-&quot;??_);_(@_)"/>
    <numFmt numFmtId="195" formatCode="&quot;Yes&quot;;&quot;Yes&quot;;&quot;No&quot;"/>
    <numFmt numFmtId="196" formatCode="&quot;True&quot;;&quot;True&quot;;&quot;False&quot;"/>
    <numFmt numFmtId="197" formatCode="&quot;On&quot;;&quot;On&quot;;&quot;Off&quot;"/>
    <numFmt numFmtId="198" formatCode="[$€-2]\ #,##0.00_);[Red]\([$€-2]\ #,##0.00\)"/>
    <numFmt numFmtId="199" formatCode="[$-409]h:mm:ss\ AM/PM"/>
    <numFmt numFmtId="200" formatCode="[$-409]dddd\,\ mmmm\ dd\,\ yyyy"/>
    <numFmt numFmtId="201" formatCode="0.0"/>
    <numFmt numFmtId="202" formatCode="0.0%"/>
    <numFmt numFmtId="203" formatCode="_(* #,##0.000_);_(* \(#,##0.000\);_(* &quot;-&quot;??_);_(@_)"/>
    <numFmt numFmtId="204" formatCode="0;\-0;;@"/>
  </numFmts>
  <fonts count="68">
    <font>
      <sz val="12"/>
      <name val="Times New Roman"/>
      <family val="1"/>
    </font>
    <font>
      <b/>
      <sz val="12"/>
      <name val="Times New Roman"/>
      <family val="1"/>
    </font>
    <font>
      <sz val="11"/>
      <name val="Times New Roman"/>
      <family val="1"/>
    </font>
    <font>
      <sz val="10"/>
      <name val="Times New Roman"/>
      <family val="1"/>
    </font>
    <font>
      <b/>
      <sz val="10"/>
      <name val="Times New Roman"/>
      <family val="1"/>
    </font>
    <font>
      <b/>
      <sz val="11"/>
      <name val="Times New Roman"/>
      <family val="1"/>
    </font>
    <font>
      <sz val="8"/>
      <name val="Times New Roman"/>
      <family val="1"/>
    </font>
    <font>
      <u val="single"/>
      <sz val="12"/>
      <color indexed="12"/>
      <name val="Times New Roman"/>
      <family val="1"/>
    </font>
    <font>
      <u val="single"/>
      <sz val="12"/>
      <color indexed="36"/>
      <name val="Times New Roman"/>
      <family val="1"/>
    </font>
    <font>
      <b/>
      <sz val="9"/>
      <name val="Times New Roman"/>
      <family val="1"/>
    </font>
    <font>
      <i/>
      <sz val="11"/>
      <name val="Times New Roman"/>
      <family val="1"/>
    </font>
    <font>
      <b/>
      <sz val="13"/>
      <name val="Times New Roman"/>
      <family val="1"/>
    </font>
    <font>
      <sz val="13"/>
      <name val="Times New Roman"/>
      <family val="1"/>
    </font>
    <font>
      <b/>
      <i/>
      <sz val="11"/>
      <name val="Times New Roman"/>
      <family val="1"/>
    </font>
    <font>
      <b/>
      <sz val="11"/>
      <color indexed="10"/>
      <name val="Times New Roman"/>
      <family val="1"/>
    </font>
    <font>
      <i/>
      <sz val="12"/>
      <name val="Times New Roman"/>
      <family val="1"/>
    </font>
    <font>
      <sz val="12"/>
      <color indexed="10"/>
      <name val="Times New Roman"/>
      <family val="1"/>
    </font>
    <font>
      <b/>
      <i/>
      <sz val="12"/>
      <name val="Times New Roman"/>
      <family val="1"/>
    </font>
    <font>
      <i/>
      <sz val="13"/>
      <name val="Times New Roman"/>
      <family val="1"/>
    </font>
    <font>
      <sz val="9"/>
      <name val="Times New Roman"/>
      <family val="1"/>
    </font>
    <font>
      <i/>
      <sz val="14"/>
      <name val="Times New Roman"/>
      <family val="1"/>
    </font>
    <font>
      <b/>
      <sz val="10"/>
      <color indexed="10"/>
      <name val="Times New Roman"/>
      <family val="1"/>
    </font>
    <font>
      <b/>
      <sz val="12"/>
      <color indexed="10"/>
      <name val="Times New Roman"/>
      <family val="1"/>
    </font>
    <font>
      <i/>
      <sz val="14"/>
      <name val=".VnTime"/>
      <family val="2"/>
    </font>
    <font>
      <b/>
      <sz val="14"/>
      <name val="Times New Roman"/>
      <family val="1"/>
    </font>
    <font>
      <b/>
      <sz val="14"/>
      <name val=".VnTime"/>
      <family val="2"/>
    </font>
    <font>
      <sz val="7"/>
      <name val="Times New Roman"/>
      <family val="1"/>
    </font>
    <font>
      <sz val="6"/>
      <name val="Times New Roman"/>
      <family val="1"/>
    </font>
    <font>
      <b/>
      <sz val="7"/>
      <color indexed="30"/>
      <name val="Times New Roman"/>
      <family val="1"/>
    </font>
    <font>
      <b/>
      <sz val="7"/>
      <color indexed="10"/>
      <name val="Times New Roman"/>
      <family val="1"/>
    </font>
    <font>
      <sz val="7"/>
      <color indexed="10"/>
      <name val="Times New Roman"/>
      <family val="1"/>
    </font>
    <font>
      <sz val="11"/>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8"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7"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280">
    <xf numFmtId="0" fontId="0" fillId="0" borderId="0" xfId="0" applyAlignment="1">
      <alignment/>
    </xf>
    <xf numFmtId="49" fontId="0" fillId="0" borderId="0" xfId="0" applyNumberFormat="1" applyFill="1" applyAlignment="1">
      <alignment/>
    </xf>
    <xf numFmtId="49" fontId="3" fillId="0" borderId="10" xfId="0" applyNumberFormat="1" applyFont="1" applyFill="1" applyBorder="1" applyAlignment="1">
      <alignment horizontal="left"/>
    </xf>
    <xf numFmtId="49" fontId="5" fillId="0" borderId="11"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ill="1" applyBorder="1" applyAlignment="1">
      <alignment/>
    </xf>
    <xf numFmtId="49" fontId="0" fillId="0" borderId="12" xfId="0" applyNumberFormat="1" applyFont="1" applyFill="1" applyBorder="1" applyAlignment="1">
      <alignment/>
    </xf>
    <xf numFmtId="49" fontId="3" fillId="0" borderId="12" xfId="0" applyNumberFormat="1" applyFont="1" applyFill="1" applyBorder="1" applyAlignment="1">
      <alignment/>
    </xf>
    <xf numFmtId="49" fontId="3"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xf>
    <xf numFmtId="49" fontId="4" fillId="0" borderId="10" xfId="0" applyNumberFormat="1" applyFont="1" applyFill="1" applyBorder="1" applyAlignment="1">
      <alignment horizontal="left"/>
    </xf>
    <xf numFmtId="49" fontId="13" fillId="0" borderId="10" xfId="0" applyNumberFormat="1" applyFont="1" applyFill="1" applyBorder="1" applyAlignment="1">
      <alignment horizontal="center" vertical="center" wrapText="1"/>
    </xf>
    <xf numFmtId="49" fontId="4" fillId="0" borderId="13" xfId="0" applyNumberFormat="1" applyFont="1" applyFill="1" applyBorder="1" applyAlignment="1">
      <alignment horizontal="center"/>
    </xf>
    <xf numFmtId="49" fontId="9" fillId="0" borderId="10" xfId="0" applyNumberFormat="1" applyFont="1" applyFill="1" applyBorder="1" applyAlignment="1">
      <alignment horizontal="left"/>
    </xf>
    <xf numFmtId="49" fontId="3" fillId="0" borderId="10" xfId="0" applyNumberFormat="1" applyFont="1" applyFill="1" applyBorder="1" applyAlignment="1">
      <alignment horizontal="center"/>
    </xf>
    <xf numFmtId="49" fontId="5" fillId="0" borderId="10" xfId="0" applyNumberFormat="1" applyFont="1" applyFill="1" applyBorder="1" applyAlignment="1">
      <alignment horizontal="center"/>
    </xf>
    <xf numFmtId="49" fontId="14" fillId="0" borderId="10" xfId="0" applyNumberFormat="1" applyFont="1" applyFill="1" applyBorder="1" applyAlignment="1">
      <alignment horizontal="center"/>
    </xf>
    <xf numFmtId="49" fontId="16" fillId="0" borderId="0" xfId="0" applyNumberFormat="1" applyFont="1" applyFill="1" applyAlignment="1">
      <alignment/>
    </xf>
    <xf numFmtId="49" fontId="17" fillId="0" borderId="0" xfId="0" applyNumberFormat="1" applyFont="1" applyFill="1" applyAlignment="1">
      <alignment/>
    </xf>
    <xf numFmtId="49" fontId="1" fillId="0" borderId="0" xfId="0" applyNumberFormat="1" applyFont="1" applyFill="1" applyAlignment="1">
      <alignment/>
    </xf>
    <xf numFmtId="49" fontId="10" fillId="0" borderId="0" xfId="0" applyNumberFormat="1" applyFont="1" applyFill="1" applyAlignment="1">
      <alignment wrapText="1"/>
    </xf>
    <xf numFmtId="49" fontId="2" fillId="0" borderId="0" xfId="0" applyNumberFormat="1" applyFont="1" applyFill="1" applyAlignment="1">
      <alignment/>
    </xf>
    <xf numFmtId="49" fontId="1" fillId="0" borderId="0" xfId="0" applyNumberFormat="1" applyFont="1" applyFill="1" applyAlignment="1">
      <alignment wrapText="1"/>
    </xf>
    <xf numFmtId="49" fontId="3" fillId="0" borderId="10" xfId="0" applyNumberFormat="1" applyFont="1" applyFill="1" applyBorder="1" applyAlignment="1">
      <alignment/>
    </xf>
    <xf numFmtId="49" fontId="12" fillId="0" borderId="0" xfId="0" applyNumberFormat="1" applyFont="1" applyFill="1" applyBorder="1" applyAlignment="1">
      <alignment vertical="center" wrapText="1"/>
    </xf>
    <xf numFmtId="49" fontId="15" fillId="0" borderId="0" xfId="0" applyNumberFormat="1" applyFont="1" applyFill="1" applyAlignment="1">
      <alignment/>
    </xf>
    <xf numFmtId="49" fontId="18" fillId="0" borderId="0" xfId="0" applyNumberFormat="1" applyFont="1" applyFill="1" applyBorder="1" applyAlignment="1">
      <alignment vertical="center" wrapText="1"/>
    </xf>
    <xf numFmtId="49" fontId="0" fillId="0" borderId="0" xfId="0" applyNumberFormat="1" applyFont="1" applyFill="1" applyAlignment="1">
      <alignment/>
    </xf>
    <xf numFmtId="49" fontId="0" fillId="0" borderId="0" xfId="0" applyNumberFormat="1" applyFont="1" applyFill="1" applyAlignment="1">
      <alignment/>
    </xf>
    <xf numFmtId="49" fontId="6" fillId="0" borderId="10" xfId="0" applyNumberFormat="1" applyFont="1" applyFill="1" applyBorder="1" applyAlignment="1" applyProtection="1">
      <alignment horizontal="center" vertical="center"/>
      <protection/>
    </xf>
    <xf numFmtId="194" fontId="20" fillId="0" borderId="0" xfId="42" applyNumberFormat="1" applyFont="1" applyFill="1" applyBorder="1" applyAlignment="1">
      <alignment horizontal="center" wrapText="1"/>
    </xf>
    <xf numFmtId="194" fontId="24" fillId="0" borderId="0" xfId="42" applyNumberFormat="1" applyFont="1" applyFill="1" applyBorder="1" applyAlignment="1">
      <alignment horizontal="center" wrapText="1"/>
    </xf>
    <xf numFmtId="194" fontId="24" fillId="0" borderId="0" xfId="42" applyNumberFormat="1" applyFont="1" applyFill="1" applyAlignment="1">
      <alignment/>
    </xf>
    <xf numFmtId="194" fontId="24" fillId="0" borderId="0" xfId="42" applyNumberFormat="1" applyFont="1" applyFill="1" applyAlignment="1">
      <alignment wrapText="1"/>
    </xf>
    <xf numFmtId="194" fontId="24" fillId="0" borderId="0" xfId="42" applyNumberFormat="1" applyFont="1" applyFill="1" applyAlignment="1">
      <alignment/>
    </xf>
    <xf numFmtId="49" fontId="0" fillId="0" borderId="0" xfId="0" applyNumberFormat="1" applyFont="1" applyFill="1" applyBorder="1" applyAlignment="1">
      <alignment/>
    </xf>
    <xf numFmtId="194" fontId="22" fillId="0" borderId="10" xfId="42" applyNumberFormat="1" applyFont="1" applyFill="1" applyBorder="1" applyAlignment="1" applyProtection="1">
      <alignment horizontal="center" vertical="center"/>
      <protection/>
    </xf>
    <xf numFmtId="194" fontId="0" fillId="0" borderId="10" xfId="42" applyNumberFormat="1" applyFont="1" applyFill="1" applyBorder="1" applyAlignment="1" applyProtection="1">
      <alignment horizontal="center" vertical="center"/>
      <protection/>
    </xf>
    <xf numFmtId="194" fontId="0" fillId="0" borderId="14" xfId="42" applyNumberFormat="1" applyFont="1" applyFill="1" applyBorder="1" applyAlignment="1" applyProtection="1">
      <alignment horizontal="center" vertical="center"/>
      <protection/>
    </xf>
    <xf numFmtId="194" fontId="0" fillId="0" borderId="0" xfId="42" applyNumberFormat="1" applyFont="1" applyFill="1" applyAlignment="1">
      <alignment/>
    </xf>
    <xf numFmtId="49" fontId="6" fillId="0" borderId="0" xfId="0" applyNumberFormat="1" applyFont="1" applyFill="1" applyBorder="1" applyAlignment="1">
      <alignment horizontal="center"/>
    </xf>
    <xf numFmtId="49" fontId="6" fillId="0" borderId="0" xfId="0" applyNumberFormat="1" applyFont="1" applyFill="1" applyBorder="1" applyAlignment="1">
      <alignment wrapText="1"/>
    </xf>
    <xf numFmtId="49" fontId="12" fillId="0" borderId="0" xfId="0" applyNumberFormat="1" applyFont="1" applyFill="1" applyAlignment="1">
      <alignment/>
    </xf>
    <xf numFmtId="49" fontId="6" fillId="0" borderId="0" xfId="0" applyNumberFormat="1" applyFont="1" applyFill="1" applyBorder="1" applyAlignment="1">
      <alignment/>
    </xf>
    <xf numFmtId="49" fontId="0" fillId="0" borderId="0" xfId="0" applyNumberFormat="1" applyFont="1" applyFill="1" applyAlignment="1">
      <alignment horizontal="center"/>
    </xf>
    <xf numFmtId="49" fontId="0" fillId="0" borderId="12" xfId="0" applyNumberFormat="1" applyFont="1" applyFill="1" applyBorder="1" applyAlignment="1">
      <alignment horizontal="center"/>
    </xf>
    <xf numFmtId="49" fontId="6" fillId="0" borderId="0" xfId="0" applyNumberFormat="1" applyFont="1" applyFill="1" applyAlignment="1">
      <alignment/>
    </xf>
    <xf numFmtId="43" fontId="26" fillId="0" borderId="10" xfId="44" applyFont="1" applyFill="1" applyBorder="1" applyAlignment="1" applyProtection="1">
      <alignment horizontal="center" vertical="center"/>
      <protection/>
    </xf>
    <xf numFmtId="43" fontId="26" fillId="0" borderId="10" xfId="44" applyFont="1" applyFill="1" applyBorder="1" applyAlignment="1" applyProtection="1">
      <alignment vertical="center"/>
      <protection/>
    </xf>
    <xf numFmtId="194" fontId="26" fillId="0" borderId="10" xfId="44" applyNumberFormat="1" applyFont="1" applyFill="1" applyBorder="1" applyAlignment="1" applyProtection="1">
      <alignment horizontal="center" vertical="center"/>
      <protection/>
    </xf>
    <xf numFmtId="194" fontId="26" fillId="0" borderId="10" xfId="44" applyNumberFormat="1" applyFont="1" applyFill="1" applyBorder="1" applyAlignment="1">
      <alignment horizontal="center" vertical="center"/>
    </xf>
    <xf numFmtId="194" fontId="26" fillId="0" borderId="0" xfId="44" applyNumberFormat="1" applyFont="1" applyFill="1" applyAlignment="1">
      <alignment/>
    </xf>
    <xf numFmtId="43" fontId="28" fillId="0" borderId="10" xfId="44" applyFont="1" applyFill="1" applyBorder="1" applyAlignment="1" applyProtection="1">
      <alignment horizontal="center" vertical="center"/>
      <protection/>
    </xf>
    <xf numFmtId="43" fontId="3" fillId="0" borderId="14" xfId="44" applyFont="1" applyFill="1" applyBorder="1" applyAlignment="1" applyProtection="1">
      <alignment horizontal="center" vertical="center"/>
      <protection/>
    </xf>
    <xf numFmtId="43" fontId="2" fillId="0" borderId="14" xfId="44" applyFont="1" applyFill="1" applyBorder="1" applyAlignment="1" applyProtection="1">
      <alignment vertical="center"/>
      <protection/>
    </xf>
    <xf numFmtId="43" fontId="0" fillId="0" borderId="14" xfId="44" applyFont="1" applyFill="1" applyBorder="1" applyAlignment="1" applyProtection="1">
      <alignment horizontal="center" vertical="center"/>
      <protection/>
    </xf>
    <xf numFmtId="43" fontId="0" fillId="0" borderId="0" xfId="44" applyFont="1" applyFill="1" applyBorder="1" applyAlignment="1" applyProtection="1">
      <alignment horizontal="center" vertical="center"/>
      <protection/>
    </xf>
    <xf numFmtId="43" fontId="0" fillId="0" borderId="0" xfId="44" applyFont="1" applyFill="1" applyBorder="1" applyAlignment="1" applyProtection="1">
      <alignment horizontal="center" vertical="center"/>
      <protection/>
    </xf>
    <xf numFmtId="43" fontId="0" fillId="0" borderId="0" xfId="44" applyFont="1" applyFill="1" applyBorder="1" applyAlignment="1">
      <alignment horizontal="center"/>
    </xf>
    <xf numFmtId="43" fontId="6" fillId="0" borderId="0" xfId="44" applyFont="1" applyFill="1" applyAlignment="1">
      <alignment/>
    </xf>
    <xf numFmtId="43" fontId="0" fillId="0" borderId="0" xfId="44" applyFont="1" applyFill="1" applyAlignment="1">
      <alignment/>
    </xf>
    <xf numFmtId="0" fontId="20" fillId="0" borderId="0" xfId="44" applyNumberFormat="1" applyFont="1" applyFill="1" applyBorder="1" applyAlignment="1">
      <alignment horizontal="center" vertical="center" wrapText="1"/>
    </xf>
    <xf numFmtId="0" fontId="20" fillId="0" borderId="0" xfId="44" applyNumberFormat="1" applyFont="1" applyFill="1" applyBorder="1" applyAlignment="1">
      <alignment vertical="center"/>
    </xf>
    <xf numFmtId="0" fontId="23" fillId="0" borderId="0" xfId="44" applyNumberFormat="1" applyFont="1" applyFill="1" applyBorder="1" applyAlignment="1">
      <alignment vertical="center"/>
    </xf>
    <xf numFmtId="0" fontId="24" fillId="0" borderId="0" xfId="44" applyNumberFormat="1" applyFont="1" applyFill="1" applyBorder="1" applyAlignment="1">
      <alignment vertical="center"/>
    </xf>
    <xf numFmtId="0" fontId="24" fillId="0" borderId="0" xfId="44" applyNumberFormat="1" applyFont="1" applyFill="1" applyBorder="1" applyAlignment="1">
      <alignment horizontal="center" vertical="center" wrapText="1"/>
    </xf>
    <xf numFmtId="0" fontId="25" fillId="0" borderId="0" xfId="44" applyNumberFormat="1" applyFont="1" applyFill="1" applyBorder="1" applyAlignment="1">
      <alignment vertical="center"/>
    </xf>
    <xf numFmtId="0" fontId="24" fillId="0" borderId="0" xfId="44" applyNumberFormat="1" applyFont="1" applyFill="1" applyAlignment="1">
      <alignment vertical="center"/>
    </xf>
    <xf numFmtId="0" fontId="24" fillId="0" borderId="0" xfId="44" applyNumberFormat="1" applyFont="1" applyFill="1" applyAlignment="1">
      <alignment vertical="center" wrapText="1"/>
    </xf>
    <xf numFmtId="194" fontId="0" fillId="0" borderId="0" xfId="0" applyNumberFormat="1" applyFont="1" applyFill="1" applyBorder="1" applyAlignment="1">
      <alignment/>
    </xf>
    <xf numFmtId="194" fontId="0" fillId="0" borderId="0" xfId="0" applyNumberFormat="1" applyFont="1" applyFill="1" applyBorder="1" applyAlignment="1">
      <alignment wrapText="1"/>
    </xf>
    <xf numFmtId="194" fontId="0" fillId="0" borderId="0" xfId="42" applyNumberFormat="1" applyFont="1" applyFill="1" applyAlignment="1">
      <alignment/>
    </xf>
    <xf numFmtId="194" fontId="0" fillId="0" borderId="0" xfId="0" applyNumberFormat="1" applyFont="1" applyFill="1" applyAlignment="1">
      <alignment/>
    </xf>
    <xf numFmtId="194" fontId="6" fillId="0" borderId="10" xfId="42" applyNumberFormat="1" applyFont="1" applyFill="1" applyBorder="1" applyAlignment="1" applyProtection="1">
      <alignment horizontal="center" vertical="center"/>
      <protection/>
    </xf>
    <xf numFmtId="194" fontId="22" fillId="0" borderId="0" xfId="42" applyNumberFormat="1" applyFont="1" applyFill="1" applyAlignment="1">
      <alignment/>
    </xf>
    <xf numFmtId="194" fontId="21" fillId="0" borderId="10" xfId="42" applyNumberFormat="1" applyFont="1" applyFill="1" applyBorder="1" applyAlignment="1" applyProtection="1">
      <alignment horizontal="center" vertical="center"/>
      <protection/>
    </xf>
    <xf numFmtId="194" fontId="21" fillId="0" borderId="10" xfId="42" applyNumberFormat="1" applyFont="1" applyFill="1" applyBorder="1" applyAlignment="1" applyProtection="1">
      <alignment vertical="center"/>
      <protection/>
    </xf>
    <xf numFmtId="194" fontId="3" fillId="0" borderId="10" xfId="42" applyNumberFormat="1" applyFont="1" applyFill="1" applyBorder="1" applyAlignment="1" applyProtection="1">
      <alignment horizontal="center" vertical="center"/>
      <protection/>
    </xf>
    <xf numFmtId="194" fontId="2" fillId="0" borderId="10" xfId="42" applyNumberFormat="1" applyFont="1" applyFill="1" applyBorder="1" applyAlignment="1" applyProtection="1">
      <alignment horizontal="left" vertical="center"/>
      <protection/>
    </xf>
    <xf numFmtId="194" fontId="0" fillId="0" borderId="10" xfId="42" applyNumberFormat="1" applyFont="1" applyFill="1" applyBorder="1" applyAlignment="1" applyProtection="1">
      <alignment horizontal="center" vertical="center"/>
      <protection/>
    </xf>
    <xf numFmtId="194" fontId="0" fillId="0" borderId="10" xfId="42" applyNumberFormat="1" applyFont="1" applyFill="1" applyBorder="1" applyAlignment="1">
      <alignment horizontal="center"/>
    </xf>
    <xf numFmtId="194" fontId="2" fillId="0" borderId="10" xfId="42" applyNumberFormat="1" applyFont="1" applyFill="1" applyBorder="1" applyAlignment="1" applyProtection="1">
      <alignment vertical="center"/>
      <protection/>
    </xf>
    <xf numFmtId="194" fontId="3" fillId="0" borderId="0" xfId="42" applyNumberFormat="1" applyFont="1" applyFill="1" applyBorder="1" applyAlignment="1" applyProtection="1">
      <alignment horizontal="center" vertical="center"/>
      <protection/>
    </xf>
    <xf numFmtId="194" fontId="2" fillId="0" borderId="0" xfId="42" applyNumberFormat="1" applyFont="1" applyFill="1" applyBorder="1" applyAlignment="1" applyProtection="1">
      <alignment vertical="center"/>
      <protection/>
    </xf>
    <xf numFmtId="194" fontId="0" fillId="0" borderId="0" xfId="42" applyNumberFormat="1" applyFont="1" applyFill="1" applyBorder="1" applyAlignment="1" applyProtection="1">
      <alignment horizontal="center" vertical="center"/>
      <protection/>
    </xf>
    <xf numFmtId="194" fontId="0" fillId="0" borderId="14" xfId="42" applyNumberFormat="1" applyFont="1" applyFill="1" applyBorder="1" applyAlignment="1" applyProtection="1">
      <alignment horizontal="center" vertical="center"/>
      <protection/>
    </xf>
    <xf numFmtId="194" fontId="0" fillId="0" borderId="14" xfId="42" applyNumberFormat="1" applyFont="1" applyFill="1" applyBorder="1" applyAlignment="1">
      <alignment horizontal="center"/>
    </xf>
    <xf numFmtId="194" fontId="20" fillId="0" borderId="0" xfId="42" applyNumberFormat="1" applyFont="1" applyFill="1" applyBorder="1" applyAlignment="1">
      <alignment/>
    </xf>
    <xf numFmtId="194" fontId="23" fillId="0" borderId="0" xfId="42" applyNumberFormat="1" applyFont="1" applyFill="1" applyBorder="1" applyAlignment="1">
      <alignment/>
    </xf>
    <xf numFmtId="49" fontId="23" fillId="0" borderId="0" xfId="0" applyNumberFormat="1" applyFont="1" applyFill="1" applyBorder="1" applyAlignment="1">
      <alignment/>
    </xf>
    <xf numFmtId="194" fontId="24" fillId="0" borderId="0" xfId="42" applyNumberFormat="1" applyFont="1" applyFill="1" applyBorder="1" applyAlignment="1">
      <alignment/>
    </xf>
    <xf numFmtId="194" fontId="25" fillId="0" borderId="0" xfId="42" applyNumberFormat="1" applyFont="1" applyFill="1" applyBorder="1" applyAlignment="1">
      <alignment/>
    </xf>
    <xf numFmtId="49" fontId="25" fillId="0" borderId="0" xfId="0" applyNumberFormat="1" applyFont="1" applyFill="1" applyBorder="1" applyAlignment="1">
      <alignment/>
    </xf>
    <xf numFmtId="194" fontId="28" fillId="0" borderId="10" xfId="44" applyNumberFormat="1" applyFont="1" applyFill="1" applyBorder="1" applyAlignment="1" applyProtection="1">
      <alignment horizontal="center" vertical="center"/>
      <protection/>
    </xf>
    <xf numFmtId="194" fontId="28" fillId="0" borderId="0" xfId="44" applyNumberFormat="1" applyFont="1" applyFill="1" applyAlignment="1">
      <alignment/>
    </xf>
    <xf numFmtId="194" fontId="1" fillId="0" borderId="0" xfId="42" applyNumberFormat="1" applyFont="1" applyFill="1" applyAlignment="1">
      <alignment/>
    </xf>
    <xf numFmtId="194" fontId="22" fillId="0" borderId="10" xfId="42" applyNumberFormat="1" applyFont="1" applyFill="1" applyBorder="1" applyAlignment="1" applyProtection="1">
      <alignment horizontal="center" vertical="center"/>
      <protection/>
    </xf>
    <xf numFmtId="194" fontId="28" fillId="0" borderId="0" xfId="44" applyNumberFormat="1" applyFont="1" applyFill="1" applyAlignment="1">
      <alignment vertical="center"/>
    </xf>
    <xf numFmtId="194" fontId="0" fillId="0" borderId="10" xfId="42" applyNumberFormat="1" applyFont="1" applyFill="1" applyBorder="1" applyAlignment="1" applyProtection="1">
      <alignment horizontal="center" vertical="center"/>
      <protection/>
    </xf>
    <xf numFmtId="194" fontId="0" fillId="0" borderId="0" xfId="42" applyNumberFormat="1" applyFont="1" applyFill="1" applyAlignment="1">
      <alignment/>
    </xf>
    <xf numFmtId="194" fontId="0" fillId="0" borderId="0" xfId="42" applyNumberFormat="1" applyFont="1" applyFill="1" applyBorder="1" applyAlignment="1">
      <alignment/>
    </xf>
    <xf numFmtId="43" fontId="0" fillId="0" borderId="0" xfId="42" applyFont="1" applyFill="1" applyBorder="1" applyAlignment="1">
      <alignment/>
    </xf>
    <xf numFmtId="194" fontId="23" fillId="0" borderId="0" xfId="44" applyNumberFormat="1" applyFont="1" applyFill="1" applyBorder="1" applyAlignment="1">
      <alignment vertical="center"/>
    </xf>
    <xf numFmtId="194" fontId="25" fillId="0" borderId="0" xfId="44" applyNumberFormat="1" applyFont="1" applyFill="1" applyBorder="1" applyAlignment="1">
      <alignment vertical="center"/>
    </xf>
    <xf numFmtId="43" fontId="23" fillId="0" borderId="0" xfId="42" applyFont="1" applyFill="1" applyBorder="1" applyAlignment="1">
      <alignment/>
    </xf>
    <xf numFmtId="43" fontId="25" fillId="0" borderId="0" xfId="42" applyFont="1" applyFill="1" applyBorder="1" applyAlignment="1">
      <alignment/>
    </xf>
    <xf numFmtId="194" fontId="0" fillId="0" borderId="0" xfId="42" applyNumberFormat="1" applyFont="1" applyFill="1" applyBorder="1" applyAlignment="1">
      <alignment/>
    </xf>
    <xf numFmtId="194" fontId="0" fillId="0" borderId="0" xfId="0" applyNumberFormat="1" applyFont="1" applyFill="1" applyBorder="1" applyAlignment="1">
      <alignment/>
    </xf>
    <xf numFmtId="49" fontId="0" fillId="0" borderId="0" xfId="0" applyNumberFormat="1" applyFont="1" applyFill="1" applyBorder="1" applyAlignment="1">
      <alignment/>
    </xf>
    <xf numFmtId="194" fontId="28" fillId="0" borderId="0" xfId="0" applyNumberFormat="1" applyFont="1" applyFill="1" applyBorder="1" applyAlignment="1">
      <alignment vertical="center"/>
    </xf>
    <xf numFmtId="2" fontId="28" fillId="0" borderId="0" xfId="0" applyNumberFormat="1" applyFont="1" applyFill="1" applyBorder="1" applyAlignment="1">
      <alignment vertical="center"/>
    </xf>
    <xf numFmtId="194" fontId="30" fillId="0" borderId="0" xfId="44" applyNumberFormat="1" applyFont="1" applyFill="1" applyBorder="1" applyAlignment="1">
      <alignment/>
    </xf>
    <xf numFmtId="43" fontId="26" fillId="0" borderId="0" xfId="44" applyFont="1" applyFill="1" applyBorder="1" applyAlignment="1">
      <alignment/>
    </xf>
    <xf numFmtId="194" fontId="26" fillId="0" borderId="0" xfId="44" applyNumberFormat="1" applyFont="1" applyFill="1" applyBorder="1" applyAlignment="1">
      <alignment/>
    </xf>
    <xf numFmtId="194" fontId="28" fillId="0" borderId="0" xfId="44" applyNumberFormat="1" applyFont="1" applyFill="1" applyBorder="1" applyAlignment="1">
      <alignment/>
    </xf>
    <xf numFmtId="43" fontId="28" fillId="0" borderId="0" xfId="44" applyFont="1" applyFill="1" applyBorder="1" applyAlignment="1">
      <alignment/>
    </xf>
    <xf numFmtId="194" fontId="0" fillId="0" borderId="0" xfId="44" applyNumberFormat="1" applyFont="1" applyFill="1" applyBorder="1" applyAlignment="1">
      <alignment/>
    </xf>
    <xf numFmtId="194" fontId="0" fillId="0" borderId="0" xfId="44" applyNumberFormat="1" applyFont="1" applyFill="1" applyBorder="1" applyAlignment="1">
      <alignment/>
    </xf>
    <xf numFmtId="43" fontId="0" fillId="0" borderId="0" xfId="44" applyFont="1" applyFill="1" applyBorder="1" applyAlignment="1">
      <alignment/>
    </xf>
    <xf numFmtId="194" fontId="24" fillId="0" borderId="0" xfId="44" applyNumberFormat="1" applyFont="1" applyFill="1" applyBorder="1" applyAlignment="1">
      <alignment vertical="center"/>
    </xf>
    <xf numFmtId="43" fontId="0" fillId="0" borderId="0" xfId="42" applyFont="1" applyFill="1" applyBorder="1" applyAlignment="1">
      <alignment/>
    </xf>
    <xf numFmtId="194" fontId="22" fillId="0" borderId="0" xfId="42" applyNumberFormat="1" applyFont="1" applyFill="1" applyBorder="1" applyAlignment="1">
      <alignment/>
    </xf>
    <xf numFmtId="43" fontId="22" fillId="0" borderId="0" xfId="42" applyFont="1" applyFill="1" applyBorder="1" applyAlignment="1">
      <alignment/>
    </xf>
    <xf numFmtId="49" fontId="22" fillId="0" borderId="0" xfId="0" applyNumberFormat="1" applyFont="1" applyFill="1" applyBorder="1" applyAlignment="1">
      <alignment/>
    </xf>
    <xf numFmtId="194" fontId="22" fillId="0" borderId="0" xfId="42" applyNumberFormat="1" applyFont="1" applyFill="1" applyBorder="1" applyAlignment="1">
      <alignment/>
    </xf>
    <xf numFmtId="43" fontId="22" fillId="0" borderId="0" xfId="42" applyFont="1" applyFill="1" applyBorder="1" applyAlignment="1">
      <alignment/>
    </xf>
    <xf numFmtId="49" fontId="22" fillId="0" borderId="0" xfId="0" applyNumberFormat="1" applyFont="1" applyFill="1" applyBorder="1" applyAlignment="1">
      <alignment/>
    </xf>
    <xf numFmtId="194" fontId="0" fillId="0" borderId="0" xfId="42" applyNumberFormat="1" applyFont="1" applyFill="1" applyBorder="1" applyAlignment="1">
      <alignment/>
    </xf>
    <xf numFmtId="43" fontId="0" fillId="0" borderId="0" xfId="42" applyFont="1" applyFill="1" applyBorder="1" applyAlignment="1">
      <alignment/>
    </xf>
    <xf numFmtId="49" fontId="0" fillId="0" borderId="0" xfId="0" applyNumberFormat="1" applyFont="1" applyFill="1" applyBorder="1" applyAlignment="1">
      <alignment/>
    </xf>
    <xf numFmtId="43" fontId="24" fillId="0" borderId="0" xfId="42" applyFont="1" applyFill="1" applyBorder="1" applyAlignment="1">
      <alignment/>
    </xf>
    <xf numFmtId="49" fontId="24" fillId="0" borderId="0" xfId="0" applyNumberFormat="1" applyFont="1" applyFill="1" applyBorder="1" applyAlignment="1">
      <alignment/>
    </xf>
    <xf numFmtId="194" fontId="30" fillId="0" borderId="10" xfId="44" applyNumberFormat="1" applyFont="1" applyFill="1" applyBorder="1" applyAlignment="1" applyProtection="1">
      <alignment horizontal="center" vertical="center"/>
      <protection/>
    </xf>
    <xf numFmtId="194" fontId="30" fillId="0" borderId="10" xfId="44" applyNumberFormat="1" applyFont="1" applyFill="1" applyBorder="1" applyAlignment="1">
      <alignment horizontal="center" vertical="center"/>
    </xf>
    <xf numFmtId="1" fontId="31" fillId="0" borderId="10" xfId="0" applyNumberFormat="1" applyFont="1" applyFill="1" applyBorder="1" applyAlignment="1" applyProtection="1">
      <alignment horizontal="left" vertical="center"/>
      <protection/>
    </xf>
    <xf numFmtId="194" fontId="19" fillId="0" borderId="10" xfId="42" applyNumberFormat="1" applyFont="1" applyFill="1" applyBorder="1" applyAlignment="1" applyProtection="1">
      <alignment horizontal="left" vertical="center"/>
      <protection/>
    </xf>
    <xf numFmtId="43" fontId="26" fillId="0" borderId="10" xfId="44" applyFont="1" applyFill="1" applyBorder="1" applyAlignment="1" applyProtection="1">
      <alignment horizontal="left" vertical="center"/>
      <protection/>
    </xf>
    <xf numFmtId="43" fontId="28" fillId="0" borderId="10" xfId="44" applyFont="1" applyFill="1" applyBorder="1" applyAlignment="1" applyProtection="1">
      <alignment horizontal="left" vertical="center"/>
      <protection/>
    </xf>
    <xf numFmtId="43" fontId="27" fillId="0" borderId="10" xfId="44" applyFont="1" applyFill="1" applyBorder="1" applyAlignment="1" applyProtection="1">
      <alignment horizontal="left" vertical="center"/>
      <protection/>
    </xf>
    <xf numFmtId="43" fontId="30" fillId="0" borderId="10" xfId="44" applyFont="1" applyFill="1" applyBorder="1" applyAlignment="1" applyProtection="1">
      <alignment horizontal="center" vertical="center"/>
      <protection/>
    </xf>
    <xf numFmtId="43" fontId="30" fillId="0" borderId="10" xfId="44" applyFont="1" applyFill="1" applyBorder="1" applyAlignment="1" applyProtection="1">
      <alignment horizontal="left" vertical="center"/>
      <protection/>
    </xf>
    <xf numFmtId="194" fontId="30" fillId="0" borderId="0" xfId="44" applyNumberFormat="1" applyFont="1" applyFill="1" applyAlignment="1">
      <alignment/>
    </xf>
    <xf numFmtId="194" fontId="30" fillId="0" borderId="0" xfId="44" applyNumberFormat="1" applyFont="1" applyFill="1" applyBorder="1" applyAlignment="1">
      <alignment/>
    </xf>
    <xf numFmtId="43" fontId="30" fillId="0" borderId="0" xfId="44" applyFont="1" applyFill="1" applyBorder="1" applyAlignment="1">
      <alignment/>
    </xf>
    <xf numFmtId="1" fontId="26" fillId="0" borderId="10" xfId="44" applyNumberFormat="1" applyFont="1" applyFill="1" applyBorder="1" applyAlignment="1" applyProtection="1">
      <alignment horizontal="center" vertical="center"/>
      <protection/>
    </xf>
    <xf numFmtId="194" fontId="26" fillId="0" borderId="10" xfId="42" applyNumberFormat="1" applyFont="1" applyFill="1" applyBorder="1" applyAlignment="1" applyProtection="1">
      <alignment horizontal="center" vertical="center"/>
      <protection/>
    </xf>
    <xf numFmtId="194" fontId="28" fillId="0" borderId="10" xfId="44" applyNumberFormat="1" applyFont="1" applyFill="1" applyBorder="1" applyAlignment="1">
      <alignment horizontal="center" vertical="center"/>
    </xf>
    <xf numFmtId="43" fontId="0" fillId="0" borderId="0" xfId="44" applyFont="1" applyFill="1" applyBorder="1" applyAlignment="1">
      <alignment/>
    </xf>
    <xf numFmtId="0" fontId="6" fillId="0" borderId="10" xfId="42" applyNumberFormat="1" applyFont="1" applyFill="1" applyBorder="1" applyAlignment="1" applyProtection="1">
      <alignment horizontal="center" vertical="center"/>
      <protection/>
    </xf>
    <xf numFmtId="43" fontId="26" fillId="0" borderId="10" xfId="44" applyFont="1" applyFill="1" applyBorder="1" applyAlignment="1">
      <alignment horizontal="center" vertical="center"/>
    </xf>
    <xf numFmtId="43" fontId="30" fillId="0" borderId="10" xfId="44" applyFont="1" applyFill="1" applyBorder="1" applyAlignment="1">
      <alignment horizontal="center" vertical="center"/>
    </xf>
    <xf numFmtId="43" fontId="28" fillId="0" borderId="10" xfId="44" applyFont="1" applyFill="1" applyBorder="1" applyAlignment="1">
      <alignment horizontal="center" vertical="center"/>
    </xf>
    <xf numFmtId="43" fontId="0" fillId="0" borderId="14" xfId="44" applyFont="1" applyFill="1" applyBorder="1" applyAlignment="1" applyProtection="1">
      <alignment horizontal="center" vertical="center"/>
      <protection/>
    </xf>
    <xf numFmtId="43" fontId="0" fillId="0" borderId="0" xfId="44" applyFont="1" applyFill="1" applyBorder="1" applyAlignment="1">
      <alignment/>
    </xf>
    <xf numFmtId="43" fontId="0" fillId="0" borderId="0" xfId="44" applyFont="1" applyFill="1" applyAlignment="1">
      <alignment/>
    </xf>
    <xf numFmtId="49" fontId="0" fillId="0" borderId="12" xfId="0" applyNumberFormat="1" applyFont="1" applyFill="1" applyBorder="1" applyAlignment="1">
      <alignment/>
    </xf>
    <xf numFmtId="43" fontId="0" fillId="0" borderId="12" xfId="42" applyFont="1" applyFill="1" applyBorder="1" applyAlignment="1">
      <alignment/>
    </xf>
    <xf numFmtId="43" fontId="6" fillId="0" borderId="10" xfId="42" applyFont="1" applyFill="1" applyBorder="1" applyAlignment="1" applyProtection="1">
      <alignment horizontal="center" vertical="center"/>
      <protection/>
    </xf>
    <xf numFmtId="43" fontId="22" fillId="0" borderId="10" xfId="42" applyFont="1" applyFill="1" applyBorder="1" applyAlignment="1" applyProtection="1">
      <alignment horizontal="center" vertical="center"/>
      <protection/>
    </xf>
    <xf numFmtId="43" fontId="22" fillId="0" borderId="10" xfId="42" applyFont="1" applyFill="1" applyBorder="1" applyAlignment="1">
      <alignment/>
    </xf>
    <xf numFmtId="43" fontId="0" fillId="0" borderId="10" xfId="42" applyFont="1" applyFill="1" applyBorder="1" applyAlignment="1">
      <alignment/>
    </xf>
    <xf numFmtId="194" fontId="22" fillId="0" borderId="10" xfId="42" applyNumberFormat="1" applyFont="1" applyFill="1" applyBorder="1" applyAlignment="1" applyProtection="1">
      <alignment horizontal="center" vertical="center"/>
      <protection/>
    </xf>
    <xf numFmtId="43" fontId="0" fillId="0" borderId="10" xfId="42" applyFont="1" applyFill="1" applyBorder="1" applyAlignment="1">
      <alignment/>
    </xf>
    <xf numFmtId="194" fontId="0" fillId="0" borderId="10" xfId="42" applyNumberFormat="1" applyFont="1" applyFill="1" applyBorder="1" applyAlignment="1">
      <alignment horizontal="center"/>
    </xf>
    <xf numFmtId="194" fontId="0" fillId="0" borderId="0" xfId="42" applyNumberFormat="1" applyFont="1" applyFill="1" applyBorder="1" applyAlignment="1" applyProtection="1">
      <alignment horizontal="center" vertical="center"/>
      <protection/>
    </xf>
    <xf numFmtId="194" fontId="0" fillId="0" borderId="14" xfId="42" applyNumberFormat="1" applyFont="1" applyFill="1" applyBorder="1" applyAlignment="1">
      <alignment horizontal="center"/>
    </xf>
    <xf numFmtId="43" fontId="0" fillId="0" borderId="14" xfId="42" applyFont="1" applyFill="1" applyBorder="1" applyAlignment="1">
      <alignment/>
    </xf>
    <xf numFmtId="43" fontId="24" fillId="0" borderId="0" xfId="42" applyFont="1" applyFill="1" applyAlignment="1">
      <alignment/>
    </xf>
    <xf numFmtId="194" fontId="0" fillId="0" borderId="0" xfId="42" applyNumberFormat="1" applyFont="1" applyFill="1" applyAlignment="1">
      <alignment/>
    </xf>
    <xf numFmtId="43" fontId="0" fillId="0" borderId="0" xfId="42" applyFont="1" applyFill="1" applyAlignment="1">
      <alignment/>
    </xf>
    <xf numFmtId="43" fontId="22" fillId="0" borderId="10" xfId="42" applyFont="1" applyFill="1" applyBorder="1" applyAlignment="1">
      <alignment/>
    </xf>
    <xf numFmtId="194" fontId="67" fillId="0" borderId="10" xfId="44" applyNumberFormat="1" applyFont="1" applyFill="1" applyBorder="1" applyAlignment="1" applyProtection="1">
      <alignment horizontal="center" vertical="center"/>
      <protection/>
    </xf>
    <xf numFmtId="194" fontId="67" fillId="0" borderId="10" xfId="44" applyNumberFormat="1" applyFont="1" applyFill="1" applyBorder="1" applyAlignment="1">
      <alignment horizontal="center"/>
    </xf>
    <xf numFmtId="43" fontId="29" fillId="0" borderId="10" xfId="44" applyFont="1" applyFill="1" applyBorder="1" applyAlignment="1" applyProtection="1">
      <alignment horizontal="center" vertical="center"/>
      <protection/>
    </xf>
    <xf numFmtId="194" fontId="29" fillId="0" borderId="10" xfId="44" applyNumberFormat="1" applyFont="1" applyFill="1" applyBorder="1" applyAlignment="1" applyProtection="1">
      <alignment horizontal="center" vertical="center"/>
      <protection/>
    </xf>
    <xf numFmtId="194" fontId="29" fillId="0" borderId="10" xfId="44" applyNumberFormat="1" applyFont="1" applyFill="1" applyBorder="1" applyAlignment="1">
      <alignment horizontal="center" vertical="center"/>
    </xf>
    <xf numFmtId="43" fontId="29" fillId="0" borderId="10" xfId="44" applyFont="1" applyFill="1" applyBorder="1" applyAlignment="1">
      <alignment horizontal="center" vertical="center"/>
    </xf>
    <xf numFmtId="194" fontId="29" fillId="0" borderId="0" xfId="44" applyNumberFormat="1" applyFont="1" applyFill="1" applyAlignment="1">
      <alignment/>
    </xf>
    <xf numFmtId="194" fontId="29" fillId="0" borderId="0" xfId="44" applyNumberFormat="1" applyFont="1" applyFill="1" applyBorder="1" applyAlignment="1">
      <alignment/>
    </xf>
    <xf numFmtId="43" fontId="29" fillId="0" borderId="0" xfId="44" applyFont="1" applyFill="1" applyBorder="1" applyAlignment="1">
      <alignment/>
    </xf>
    <xf numFmtId="43" fontId="29" fillId="0" borderId="10" xfId="44" applyFont="1" applyFill="1" applyBorder="1" applyAlignment="1" applyProtection="1">
      <alignment horizontal="left" vertical="center"/>
      <protection/>
    </xf>
    <xf numFmtId="194" fontId="21" fillId="0" borderId="10" xfId="42" applyNumberFormat="1" applyFont="1" applyFill="1" applyBorder="1" applyAlignment="1" applyProtection="1">
      <alignment horizontal="center" vertical="center"/>
      <protection/>
    </xf>
    <xf numFmtId="194" fontId="21" fillId="0" borderId="10" xfId="42" applyNumberFormat="1" applyFont="1" applyFill="1" applyBorder="1" applyAlignment="1" applyProtection="1">
      <alignment vertical="center"/>
      <protection/>
    </xf>
    <xf numFmtId="43" fontId="29" fillId="0" borderId="10" xfId="44" applyFont="1" applyFill="1" applyBorder="1" applyAlignment="1" applyProtection="1">
      <alignment vertical="center"/>
      <protection/>
    </xf>
    <xf numFmtId="194" fontId="21" fillId="0" borderId="10" xfId="42" applyNumberFormat="1" applyFont="1" applyFill="1" applyBorder="1" applyAlignment="1" applyProtection="1">
      <alignment horizontal="center" vertical="center"/>
      <protection/>
    </xf>
    <xf numFmtId="194" fontId="21" fillId="0" borderId="10" xfId="42" applyNumberFormat="1" applyFont="1" applyFill="1" applyBorder="1" applyAlignment="1" applyProtection="1">
      <alignment vertical="center"/>
      <protection/>
    </xf>
    <xf numFmtId="43" fontId="22" fillId="0" borderId="10" xfId="42" applyFont="1" applyFill="1" applyBorder="1" applyAlignment="1">
      <alignment/>
    </xf>
    <xf numFmtId="194" fontId="22" fillId="0" borderId="0" xfId="42" applyNumberFormat="1" applyFont="1" applyFill="1" applyAlignment="1">
      <alignment/>
    </xf>
    <xf numFmtId="194" fontId="22" fillId="0" borderId="0" xfId="42" applyNumberFormat="1" applyFont="1" applyFill="1" applyBorder="1" applyAlignment="1">
      <alignment/>
    </xf>
    <xf numFmtId="43" fontId="22" fillId="0" borderId="0" xfId="42" applyFont="1" applyFill="1" applyBorder="1" applyAlignment="1">
      <alignment/>
    </xf>
    <xf numFmtId="49" fontId="22" fillId="0" borderId="0" xfId="0" applyNumberFormat="1" applyFont="1" applyFill="1" applyBorder="1" applyAlignment="1">
      <alignment/>
    </xf>
    <xf numFmtId="49" fontId="12" fillId="0" borderId="14" xfId="0" applyNumberFormat="1" applyFont="1" applyFill="1" applyBorder="1" applyAlignment="1">
      <alignment horizontal="center"/>
    </xf>
    <xf numFmtId="49" fontId="11" fillId="0" borderId="0" xfId="0" applyNumberFormat="1" applyFont="1" applyFill="1" applyBorder="1" applyAlignment="1">
      <alignment horizontal="center"/>
    </xf>
    <xf numFmtId="49" fontId="15" fillId="0" borderId="0" xfId="0" applyNumberFormat="1" applyFont="1" applyFill="1" applyAlignment="1">
      <alignment horizontal="center"/>
    </xf>
    <xf numFmtId="0" fontId="5" fillId="0" borderId="15" xfId="0" applyNumberFormat="1" applyFont="1" applyFill="1" applyBorder="1" applyAlignment="1">
      <alignment horizontal="center" vertical="center" wrapText="1"/>
    </xf>
    <xf numFmtId="0" fontId="5" fillId="0" borderId="16" xfId="0" applyNumberFormat="1" applyFont="1" applyFill="1" applyBorder="1" applyAlignment="1">
      <alignment horizontal="center" vertical="center" wrapText="1"/>
    </xf>
    <xf numFmtId="0" fontId="5" fillId="0" borderId="17" xfId="0" applyNumberFormat="1" applyFont="1" applyFill="1" applyBorder="1" applyAlignment="1">
      <alignment horizontal="center" vertical="center" wrapText="1"/>
    </xf>
    <xf numFmtId="0" fontId="5" fillId="0" borderId="18" xfId="0" applyNumberFormat="1" applyFont="1" applyFill="1" applyBorder="1" applyAlignment="1">
      <alignment horizontal="center" vertical="center" wrapText="1"/>
    </xf>
    <xf numFmtId="49" fontId="5" fillId="0" borderId="19" xfId="0" applyNumberFormat="1" applyFont="1" applyFill="1" applyBorder="1" applyAlignment="1">
      <alignment horizontal="center" vertical="distributed" wrapText="1"/>
    </xf>
    <xf numFmtId="0" fontId="2" fillId="0" borderId="20" xfId="0" applyFont="1" applyFill="1" applyBorder="1" applyAlignment="1">
      <alignment horizontal="center" vertical="distributed"/>
    </xf>
    <xf numFmtId="49" fontId="5" fillId="0" borderId="21" xfId="0" applyNumberFormat="1" applyFont="1" applyFill="1" applyBorder="1" applyAlignment="1">
      <alignment horizontal="center" vertical="center" wrapText="1"/>
    </xf>
    <xf numFmtId="49" fontId="5" fillId="0" borderId="20"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0" fontId="2" fillId="0" borderId="22" xfId="0" applyFont="1" applyFill="1" applyBorder="1" applyAlignment="1">
      <alignment/>
    </xf>
    <xf numFmtId="49" fontId="5" fillId="0" borderId="19" xfId="0" applyNumberFormat="1" applyFont="1" applyFill="1" applyBorder="1" applyAlignment="1">
      <alignment horizontal="center" vertical="center" wrapText="1"/>
    </xf>
    <xf numFmtId="49" fontId="10" fillId="0" borderId="0" xfId="0" applyNumberFormat="1" applyFont="1" applyFill="1" applyAlignment="1">
      <alignment horizontal="left" wrapText="1"/>
    </xf>
    <xf numFmtId="49" fontId="4" fillId="0" borderId="19"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5" fillId="0" borderId="19" xfId="0" applyNumberFormat="1" applyFont="1" applyFill="1" applyBorder="1" applyAlignment="1">
      <alignment horizontal="center"/>
    </xf>
    <xf numFmtId="49" fontId="5" fillId="0" borderId="20" xfId="0" applyNumberFormat="1" applyFont="1" applyFill="1" applyBorder="1" applyAlignment="1">
      <alignment horizontal="center"/>
    </xf>
    <xf numFmtId="49" fontId="12" fillId="0" borderId="0" xfId="0" applyNumberFormat="1" applyFont="1" applyFill="1" applyBorder="1" applyAlignment="1">
      <alignment horizontal="center" wrapText="1"/>
    </xf>
    <xf numFmtId="49" fontId="10" fillId="0" borderId="0" xfId="0" applyNumberFormat="1" applyFont="1" applyFill="1" applyAlignment="1">
      <alignment/>
    </xf>
    <xf numFmtId="49" fontId="0" fillId="0" borderId="0" xfId="0" applyNumberFormat="1" applyFont="1" applyFill="1" applyBorder="1" applyAlignment="1">
      <alignment horizontal="center" wrapText="1"/>
    </xf>
    <xf numFmtId="49" fontId="1" fillId="0" borderId="0" xfId="0" applyNumberFormat="1" applyFont="1" applyFill="1" applyAlignment="1">
      <alignment horizontal="center" wrapText="1"/>
    </xf>
    <xf numFmtId="49" fontId="0" fillId="0" borderId="0" xfId="0" applyNumberFormat="1" applyFont="1" applyFill="1" applyAlignment="1">
      <alignment horizontal="left"/>
    </xf>
    <xf numFmtId="49" fontId="0" fillId="0" borderId="0" xfId="0" applyNumberFormat="1" applyFont="1" applyFill="1" applyBorder="1" applyAlignment="1">
      <alignment horizontal="center"/>
    </xf>
    <xf numFmtId="49" fontId="0" fillId="0" borderId="0" xfId="0" applyNumberFormat="1" applyFont="1" applyFill="1" applyAlignment="1">
      <alignment horizontal="center" wrapText="1"/>
    </xf>
    <xf numFmtId="49" fontId="1" fillId="0" borderId="0" xfId="0" applyNumberFormat="1" applyFont="1" applyFill="1" applyBorder="1" applyAlignment="1">
      <alignment horizontal="left" wrapText="1"/>
    </xf>
    <xf numFmtId="49" fontId="19" fillId="0" borderId="11" xfId="0" applyNumberFormat="1" applyFont="1" applyFill="1" applyBorder="1" applyAlignment="1">
      <alignment horizontal="center" vertical="center" wrapText="1"/>
    </xf>
    <xf numFmtId="49" fontId="19" fillId="0" borderId="13" xfId="0" applyNumberFormat="1" applyFont="1" applyFill="1" applyBorder="1" applyAlignment="1">
      <alignment horizontal="center" vertical="center" wrapText="1"/>
    </xf>
    <xf numFmtId="49" fontId="19" fillId="0" borderId="11" xfId="0" applyNumberFormat="1" applyFont="1" applyFill="1" applyBorder="1" applyAlignment="1" applyProtection="1">
      <alignment horizontal="center" vertical="center" wrapText="1"/>
      <protection/>
    </xf>
    <xf numFmtId="49" fontId="19" fillId="0" borderId="20" xfId="0" applyNumberFormat="1" applyFont="1" applyFill="1" applyBorder="1" applyAlignment="1" applyProtection="1">
      <alignment horizontal="center" vertical="center" wrapText="1"/>
      <protection/>
    </xf>
    <xf numFmtId="43" fontId="19" fillId="0" borderId="11" xfId="42" applyFont="1" applyFill="1" applyBorder="1" applyAlignment="1" applyProtection="1">
      <alignment horizontal="center" vertical="center" wrapText="1"/>
      <protection/>
    </xf>
    <xf numFmtId="43" fontId="19" fillId="0" borderId="22" xfId="42" applyFont="1" applyFill="1" applyBorder="1" applyAlignment="1">
      <alignment horizontal="center" vertical="center" wrapText="1"/>
    </xf>
    <xf numFmtId="43" fontId="19" fillId="0" borderId="13" xfId="42" applyFont="1" applyFill="1" applyBorder="1" applyAlignment="1">
      <alignment horizontal="center" vertical="center" wrapText="1"/>
    </xf>
    <xf numFmtId="49" fontId="19" fillId="0" borderId="22" xfId="0" applyNumberFormat="1" applyFont="1" applyFill="1" applyBorder="1" applyAlignment="1">
      <alignment horizontal="center" vertical="center" wrapText="1"/>
    </xf>
    <xf numFmtId="194" fontId="24" fillId="0" borderId="0" xfId="42" applyNumberFormat="1" applyFont="1" applyFill="1" applyAlignment="1">
      <alignment horizontal="left"/>
    </xf>
    <xf numFmtId="194" fontId="24" fillId="0" borderId="0" xfId="42" applyNumberFormat="1" applyFont="1" applyFill="1" applyAlignment="1">
      <alignment horizontal="center" wrapText="1"/>
    </xf>
    <xf numFmtId="49" fontId="19" fillId="0" borderId="15" xfId="0" applyNumberFormat="1" applyFont="1" applyFill="1" applyBorder="1" applyAlignment="1" applyProtection="1">
      <alignment horizontal="center" vertical="center" wrapText="1"/>
      <protection/>
    </xf>
    <xf numFmtId="49" fontId="19" fillId="0" borderId="14" xfId="0" applyNumberFormat="1" applyFont="1" applyFill="1" applyBorder="1" applyAlignment="1" applyProtection="1">
      <alignment horizontal="center" vertical="center" wrapText="1"/>
      <protection/>
    </xf>
    <xf numFmtId="49" fontId="19" fillId="0" borderId="16" xfId="0" applyNumberFormat="1" applyFont="1" applyFill="1" applyBorder="1" applyAlignment="1" applyProtection="1">
      <alignment horizontal="center" vertical="center" wrapText="1"/>
      <protection/>
    </xf>
    <xf numFmtId="49" fontId="19" fillId="0" borderId="10" xfId="0" applyNumberFormat="1" applyFont="1" applyFill="1" applyBorder="1" applyAlignment="1" applyProtection="1">
      <alignment horizontal="center" vertical="center" wrapText="1"/>
      <protection/>
    </xf>
    <xf numFmtId="49" fontId="4" fillId="0" borderId="19" xfId="0" applyNumberFormat="1" applyFont="1" applyFill="1" applyBorder="1" applyAlignment="1" applyProtection="1">
      <alignment horizontal="center" vertical="center" wrapText="1"/>
      <protection/>
    </xf>
    <xf numFmtId="49" fontId="4" fillId="0" borderId="20" xfId="0" applyNumberFormat="1" applyFont="1" applyFill="1" applyBorder="1" applyAlignment="1" applyProtection="1">
      <alignment horizontal="center" vertical="center" wrapText="1"/>
      <protection/>
    </xf>
    <xf numFmtId="194" fontId="24" fillId="0" borderId="0" xfId="42" applyNumberFormat="1" applyFont="1" applyFill="1" applyBorder="1" applyAlignment="1">
      <alignment horizontal="center" wrapText="1"/>
    </xf>
    <xf numFmtId="49" fontId="22" fillId="0" borderId="19" xfId="0" applyNumberFormat="1" applyFont="1" applyFill="1" applyBorder="1" applyAlignment="1" applyProtection="1">
      <alignment horizontal="center" vertical="center" wrapText="1"/>
      <protection/>
    </xf>
    <xf numFmtId="49" fontId="22" fillId="0" borderId="20" xfId="0" applyNumberFormat="1" applyFont="1" applyFill="1" applyBorder="1" applyAlignment="1" applyProtection="1">
      <alignment horizontal="center" vertical="center" wrapText="1"/>
      <protection/>
    </xf>
    <xf numFmtId="0" fontId="5" fillId="0" borderId="23" xfId="0" applyNumberFormat="1" applyFont="1" applyFill="1" applyBorder="1" applyAlignment="1">
      <alignment horizontal="center" vertical="center" wrapText="1"/>
    </xf>
    <xf numFmtId="0" fontId="5" fillId="0" borderId="24" xfId="0" applyNumberFormat="1" applyFont="1" applyFill="1" applyBorder="1" applyAlignment="1">
      <alignment horizontal="center" vertical="center" wrapText="1"/>
    </xf>
    <xf numFmtId="49" fontId="19" fillId="0" borderId="16" xfId="0" applyNumberFormat="1" applyFont="1" applyFill="1" applyBorder="1" applyAlignment="1">
      <alignment horizontal="center" vertical="center" wrapText="1"/>
    </xf>
    <xf numFmtId="49" fontId="19" fillId="0" borderId="23" xfId="0" applyNumberFormat="1" applyFont="1" applyFill="1" applyBorder="1" applyAlignment="1">
      <alignment horizontal="center" vertical="center" wrapText="1"/>
    </xf>
    <xf numFmtId="49" fontId="19" fillId="0" borderId="24" xfId="0" applyNumberFormat="1" applyFont="1" applyFill="1" applyBorder="1" applyAlignment="1">
      <alignment horizontal="center" vertical="center" wrapText="1"/>
    </xf>
    <xf numFmtId="194" fontId="20" fillId="0" borderId="0" xfId="42" applyNumberFormat="1" applyFont="1" applyFill="1" applyBorder="1" applyAlignment="1">
      <alignment horizontal="center" wrapText="1"/>
    </xf>
    <xf numFmtId="194" fontId="24" fillId="0" borderId="0" xfId="42" applyNumberFormat="1" applyFont="1" applyFill="1" applyBorder="1" applyAlignment="1">
      <alignment horizontal="center" vertical="center"/>
    </xf>
    <xf numFmtId="194" fontId="19" fillId="0" borderId="10" xfId="42" applyNumberFormat="1" applyFont="1" applyFill="1" applyBorder="1" applyAlignment="1">
      <alignment horizontal="center" vertical="center" wrapText="1"/>
    </xf>
    <xf numFmtId="194" fontId="20" fillId="0" borderId="0" xfId="42" applyNumberFormat="1" applyFont="1" applyFill="1" applyBorder="1" applyAlignment="1">
      <alignment horizontal="center" vertical="center"/>
    </xf>
    <xf numFmtId="49" fontId="11" fillId="0" borderId="0" xfId="0" applyNumberFormat="1" applyFont="1" applyFill="1" applyAlignment="1">
      <alignment horizontal="center"/>
    </xf>
    <xf numFmtId="49" fontId="11" fillId="0" borderId="0" xfId="0" applyNumberFormat="1" applyFont="1" applyFill="1" applyAlignment="1">
      <alignment horizontal="center" wrapText="1"/>
    </xf>
    <xf numFmtId="49" fontId="12" fillId="0" borderId="0" xfId="0" applyNumberFormat="1" applyFont="1" applyFill="1" applyAlignment="1">
      <alignment horizontal="center"/>
    </xf>
    <xf numFmtId="49" fontId="19" fillId="0" borderId="15" xfId="0" applyNumberFormat="1" applyFont="1" applyFill="1" applyBorder="1" applyAlignment="1">
      <alignment horizontal="center" vertical="center" wrapText="1"/>
    </xf>
    <xf numFmtId="49" fontId="19" fillId="0" borderId="17" xfId="0" applyNumberFormat="1" applyFont="1" applyFill="1" applyBorder="1" applyAlignment="1">
      <alignment horizontal="center" vertical="center" wrapText="1"/>
    </xf>
    <xf numFmtId="1" fontId="4" fillId="0" borderId="19" xfId="0" applyNumberFormat="1" applyFont="1" applyFill="1" applyBorder="1" applyAlignment="1">
      <alignment horizontal="center" vertical="center"/>
    </xf>
    <xf numFmtId="1" fontId="4" fillId="0" borderId="21" xfId="0" applyNumberFormat="1" applyFont="1" applyFill="1" applyBorder="1" applyAlignment="1">
      <alignment horizontal="center" vertical="center"/>
    </xf>
    <xf numFmtId="1" fontId="4" fillId="0" borderId="20" xfId="0" applyNumberFormat="1" applyFont="1" applyFill="1" applyBorder="1" applyAlignment="1">
      <alignment horizontal="center" vertical="center"/>
    </xf>
    <xf numFmtId="49" fontId="9" fillId="0" borderId="19" xfId="0" applyNumberFormat="1" applyFont="1" applyFill="1" applyBorder="1" applyAlignment="1" applyProtection="1">
      <alignment horizontal="center" vertical="center" wrapText="1"/>
      <protection/>
    </xf>
    <xf numFmtId="49" fontId="9" fillId="0" borderId="21" xfId="0" applyNumberFormat="1" applyFont="1" applyFill="1" applyBorder="1" applyAlignment="1">
      <alignment horizontal="center" vertical="center" wrapText="1"/>
    </xf>
    <xf numFmtId="49" fontId="9" fillId="0" borderId="20" xfId="0" applyNumberFormat="1" applyFont="1" applyFill="1" applyBorder="1" applyAlignment="1">
      <alignment horizontal="center" vertical="center" wrapText="1"/>
    </xf>
    <xf numFmtId="49" fontId="0" fillId="0" borderId="0" xfId="0" applyNumberFormat="1" applyFont="1" applyFill="1" applyAlignment="1">
      <alignment horizontal="left"/>
    </xf>
    <xf numFmtId="194" fontId="24" fillId="0" borderId="0" xfId="42" applyNumberFormat="1" applyFont="1" applyFill="1" applyAlignment="1">
      <alignment horizontal="center"/>
    </xf>
    <xf numFmtId="194" fontId="24" fillId="0" borderId="0" xfId="42" applyNumberFormat="1" applyFont="1" applyFill="1" applyAlignment="1">
      <alignment horizontal="left" wrapText="1"/>
    </xf>
    <xf numFmtId="49" fontId="19" fillId="0" borderId="18" xfId="0" applyNumberFormat="1" applyFont="1" applyFill="1" applyBorder="1" applyAlignment="1">
      <alignment horizontal="center" vertical="center" wrapText="1"/>
    </xf>
    <xf numFmtId="49" fontId="19" fillId="0" borderId="19" xfId="0" applyNumberFormat="1" applyFont="1" applyFill="1" applyBorder="1" applyAlignment="1" applyProtection="1">
      <alignment horizontal="center" vertical="center" wrapText="1"/>
      <protection/>
    </xf>
    <xf numFmtId="49" fontId="19" fillId="0" borderId="21" xfId="0" applyNumberFormat="1" applyFont="1" applyFill="1" applyBorder="1" applyAlignment="1" applyProtection="1">
      <alignment horizontal="center" vertical="center" wrapText="1"/>
      <protection/>
    </xf>
    <xf numFmtId="0" fontId="24" fillId="0" borderId="0" xfId="44" applyNumberFormat="1" applyFont="1" applyFill="1" applyAlignment="1">
      <alignment horizontal="center" vertical="center" wrapText="1"/>
    </xf>
    <xf numFmtId="2" fontId="28" fillId="0" borderId="19" xfId="0" applyNumberFormat="1" applyFont="1" applyFill="1" applyBorder="1" applyAlignment="1" applyProtection="1">
      <alignment horizontal="center" vertical="center" wrapText="1"/>
      <protection/>
    </xf>
    <xf numFmtId="2" fontId="28" fillId="0" borderId="20" xfId="0" applyNumberFormat="1" applyFont="1" applyFill="1" applyBorder="1" applyAlignment="1" applyProtection="1">
      <alignment horizontal="center" vertical="center" wrapText="1"/>
      <protection/>
    </xf>
    <xf numFmtId="0" fontId="24" fillId="0" borderId="0" xfId="44" applyNumberFormat="1" applyFont="1" applyFill="1" applyBorder="1" applyAlignment="1">
      <alignment horizontal="center" vertical="center" wrapText="1"/>
    </xf>
    <xf numFmtId="49" fontId="22" fillId="0" borderId="0" xfId="0" applyNumberFormat="1" applyFont="1" applyFill="1" applyBorder="1" applyAlignment="1">
      <alignment horizontal="left" wrapText="1"/>
    </xf>
    <xf numFmtId="49" fontId="0" fillId="0" borderId="12" xfId="0" applyNumberFormat="1" applyFont="1" applyFill="1" applyBorder="1" applyAlignment="1">
      <alignment horizontal="center"/>
    </xf>
    <xf numFmtId="43" fontId="6" fillId="0" borderId="11" xfId="44" applyFont="1" applyFill="1" applyBorder="1" applyAlignment="1" applyProtection="1">
      <alignment horizontal="center" vertical="center" wrapText="1"/>
      <protection/>
    </xf>
    <xf numFmtId="43" fontId="6" fillId="0" borderId="22" xfId="44" applyFont="1" applyFill="1" applyBorder="1" applyAlignment="1">
      <alignment horizontal="center" vertical="center" wrapText="1"/>
    </xf>
    <xf numFmtId="43" fontId="6" fillId="0" borderId="13" xfId="44" applyFont="1" applyFill="1" applyBorder="1" applyAlignment="1">
      <alignment horizontal="center" vertical="center" wrapText="1"/>
    </xf>
    <xf numFmtId="49" fontId="19" fillId="0" borderId="13" xfId="0" applyNumberFormat="1" applyFont="1" applyFill="1" applyBorder="1" applyAlignment="1" applyProtection="1">
      <alignment horizontal="center" vertical="center" wrapText="1"/>
      <protection/>
    </xf>
    <xf numFmtId="0" fontId="20" fillId="0" borderId="0" xfId="44" applyNumberFormat="1" applyFont="1" applyFill="1" applyBorder="1" applyAlignment="1">
      <alignment horizontal="center" vertical="center" wrapText="1"/>
    </xf>
    <xf numFmtId="49" fontId="19" fillId="0" borderId="10" xfId="0" applyNumberFormat="1" applyFont="1" applyFill="1" applyBorder="1" applyAlignment="1">
      <alignment horizontal="center" vertical="center" wrapText="1"/>
    </xf>
    <xf numFmtId="49" fontId="22" fillId="0" borderId="0" xfId="0" applyNumberFormat="1" applyFont="1" applyFill="1" applyBorder="1" applyAlignment="1">
      <alignment horizontal="left" vertical="center" wrapText="1"/>
    </xf>
    <xf numFmtId="0" fontId="24" fillId="0" borderId="0" xfId="44" applyNumberFormat="1" applyFont="1" applyFill="1" applyAlignment="1">
      <alignment horizontal="center" vertical="center"/>
    </xf>
    <xf numFmtId="43" fontId="20" fillId="0" borderId="0" xfId="44" applyNumberFormat="1" applyFont="1" applyFill="1" applyBorder="1" applyAlignment="1">
      <alignment horizontal="center" vertical="center"/>
    </xf>
    <xf numFmtId="0" fontId="24" fillId="0" borderId="0" xfId="44" applyNumberFormat="1" applyFont="1" applyFill="1" applyBorder="1" applyAlignment="1">
      <alignment horizontal="center" vertical="center"/>
    </xf>
    <xf numFmtId="0" fontId="12" fillId="0" borderId="0" xfId="0" applyNumberFormat="1" applyFont="1" applyFill="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fLocksText="0">
      <xdr:nvSpPr>
        <xdr:cNvPr id="1" name="Text Box 1"/>
        <xdr:cNvSpPr txBox="1">
          <a:spLocks noChangeArrowheads="1"/>
        </xdr:cNvSpPr>
      </xdr:nvSpPr>
      <xdr:spPr>
        <a:xfrm>
          <a:off x="1466850" y="2571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38100"/>
    <xdr:sp fLocksText="0">
      <xdr:nvSpPr>
        <xdr:cNvPr id="2" name="Text Box 1"/>
        <xdr:cNvSpPr txBox="1">
          <a:spLocks noChangeArrowheads="1"/>
        </xdr:cNvSpPr>
      </xdr:nvSpPr>
      <xdr:spPr>
        <a:xfrm>
          <a:off x="1466850" y="2571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fLocksText="0">
      <xdr:nvSpPr>
        <xdr:cNvPr id="1" name="Text Box 1"/>
        <xdr:cNvSpPr txBox="1">
          <a:spLocks noChangeArrowheads="1"/>
        </xdr:cNvSpPr>
      </xdr:nvSpPr>
      <xdr:spPr>
        <a:xfrm>
          <a:off x="914400" y="2571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38100"/>
    <xdr:sp fLocksText="0">
      <xdr:nvSpPr>
        <xdr:cNvPr id="2" name="Text Box 1"/>
        <xdr:cNvSpPr txBox="1">
          <a:spLocks noChangeArrowheads="1"/>
        </xdr:cNvSpPr>
      </xdr:nvSpPr>
      <xdr:spPr>
        <a:xfrm>
          <a:off x="914400" y="2571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38100"/>
    <xdr:sp fLocksText="0">
      <xdr:nvSpPr>
        <xdr:cNvPr id="3" name="Text Box 1"/>
        <xdr:cNvSpPr txBox="1">
          <a:spLocks noChangeArrowheads="1"/>
        </xdr:cNvSpPr>
      </xdr:nvSpPr>
      <xdr:spPr>
        <a:xfrm>
          <a:off x="914400" y="2571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IV16384"/>
    </sheetView>
  </sheetViews>
  <sheetFormatPr defaultColWidth="9.00390625" defaultRowHeight="15.75"/>
  <cols>
    <col min="1" max="1" width="6.50390625" style="1" customWidth="1"/>
    <col min="2" max="2" width="26.00390625" style="1" customWidth="1"/>
    <col min="3" max="3" width="16.625" style="1" customWidth="1"/>
    <col min="4" max="4" width="20.25390625" style="1" customWidth="1"/>
    <col min="5" max="5" width="12.625" style="1" customWidth="1"/>
    <col min="6" max="6" width="15.25390625" style="1" customWidth="1"/>
    <col min="7" max="7" width="12.375" style="1" customWidth="1"/>
    <col min="8" max="8" width="15.00390625" style="1" customWidth="1"/>
    <col min="9" max="16384" width="9.00390625" style="1" customWidth="1"/>
  </cols>
  <sheetData>
    <row r="1" spans="1:8" ht="19.5" customHeight="1">
      <c r="A1" s="214" t="s">
        <v>14</v>
      </c>
      <c r="B1" s="214"/>
      <c r="C1" s="213" t="s">
        <v>54</v>
      </c>
      <c r="D1" s="213"/>
      <c r="E1" s="213"/>
      <c r="F1" s="215" t="s">
        <v>50</v>
      </c>
      <c r="G1" s="215"/>
      <c r="H1" s="215"/>
    </row>
    <row r="2" spans="1:8" ht="33.75" customHeight="1">
      <c r="A2" s="216" t="s">
        <v>57</v>
      </c>
      <c r="B2" s="216"/>
      <c r="C2" s="213"/>
      <c r="D2" s="213"/>
      <c r="E2" s="213"/>
      <c r="F2" s="212" t="s">
        <v>51</v>
      </c>
      <c r="G2" s="212"/>
      <c r="H2" s="212"/>
    </row>
    <row r="3" spans="1:8" ht="19.5" customHeight="1">
      <c r="A3" s="4" t="s">
        <v>45</v>
      </c>
      <c r="B3" s="4"/>
      <c r="C3" s="22"/>
      <c r="D3" s="22"/>
      <c r="E3" s="22"/>
      <c r="F3" s="212" t="s">
        <v>52</v>
      </c>
      <c r="G3" s="212"/>
      <c r="H3" s="212"/>
    </row>
    <row r="4" spans="1:8" s="5" customFormat="1" ht="19.5" customHeight="1">
      <c r="A4" s="4"/>
      <c r="B4" s="4"/>
      <c r="D4" s="6"/>
      <c r="F4" s="7" t="s">
        <v>53</v>
      </c>
      <c r="G4" s="7"/>
      <c r="H4" s="7"/>
    </row>
    <row r="5" spans="1:8" s="21" customFormat="1" ht="36" customHeight="1">
      <c r="A5" s="194" t="s">
        <v>38</v>
      </c>
      <c r="B5" s="195"/>
      <c r="C5" s="198" t="s">
        <v>48</v>
      </c>
      <c r="D5" s="199"/>
      <c r="E5" s="200" t="s">
        <v>47</v>
      </c>
      <c r="F5" s="200"/>
      <c r="G5" s="200"/>
      <c r="H5" s="201"/>
    </row>
    <row r="6" spans="1:8" s="21" customFormat="1" ht="20.25" customHeight="1">
      <c r="A6" s="196"/>
      <c r="B6" s="197"/>
      <c r="C6" s="202" t="s">
        <v>2</v>
      </c>
      <c r="D6" s="202" t="s">
        <v>55</v>
      </c>
      <c r="E6" s="204" t="s">
        <v>49</v>
      </c>
      <c r="F6" s="201"/>
      <c r="G6" s="204" t="s">
        <v>56</v>
      </c>
      <c r="H6" s="201"/>
    </row>
    <row r="7" spans="1:8" s="21" customFormat="1" ht="52.5" customHeight="1">
      <c r="A7" s="196"/>
      <c r="B7" s="197"/>
      <c r="C7" s="203"/>
      <c r="D7" s="203"/>
      <c r="E7" s="3" t="s">
        <v>2</v>
      </c>
      <c r="F7" s="3" t="s">
        <v>7</v>
      </c>
      <c r="G7" s="3" t="s">
        <v>2</v>
      </c>
      <c r="H7" s="3" t="s">
        <v>7</v>
      </c>
    </row>
    <row r="8" spans="1:8" ht="15" customHeight="1">
      <c r="A8" s="206" t="s">
        <v>4</v>
      </c>
      <c r="B8" s="207"/>
      <c r="C8" s="8">
        <v>1</v>
      </c>
      <c r="D8" s="8" t="s">
        <v>27</v>
      </c>
      <c r="E8" s="8" t="s">
        <v>28</v>
      </c>
      <c r="F8" s="8" t="s">
        <v>39</v>
      </c>
      <c r="G8" s="8" t="s">
        <v>40</v>
      </c>
      <c r="H8" s="8" t="s">
        <v>41</v>
      </c>
    </row>
    <row r="9" spans="1:8" ht="26.25" customHeight="1">
      <c r="A9" s="208" t="s">
        <v>20</v>
      </c>
      <c r="B9" s="209"/>
      <c r="C9" s="8"/>
      <c r="D9" s="8"/>
      <c r="E9" s="8"/>
      <c r="F9" s="8"/>
      <c r="G9" s="8"/>
      <c r="H9" s="8"/>
    </row>
    <row r="10" spans="1:8" ht="24.75" customHeight="1">
      <c r="A10" s="9" t="s">
        <v>0</v>
      </c>
      <c r="B10" s="10" t="s">
        <v>8</v>
      </c>
      <c r="C10" s="2"/>
      <c r="D10" s="11"/>
      <c r="E10" s="11"/>
      <c r="F10" s="11"/>
      <c r="G10" s="11"/>
      <c r="H10" s="11"/>
    </row>
    <row r="11" spans="1:8" ht="24.75" customHeight="1">
      <c r="A11" s="12" t="s">
        <v>1</v>
      </c>
      <c r="B11" s="13" t="s">
        <v>9</v>
      </c>
      <c r="C11" s="2"/>
      <c r="D11" s="11"/>
      <c r="E11" s="11"/>
      <c r="F11" s="11"/>
      <c r="G11" s="11"/>
      <c r="H11" s="11"/>
    </row>
    <row r="12" spans="1:8" ht="24.75" customHeight="1">
      <c r="A12" s="14" t="s">
        <v>26</v>
      </c>
      <c r="B12" s="2" t="s">
        <v>10</v>
      </c>
      <c r="C12" s="2"/>
      <c r="D12" s="11"/>
      <c r="E12" s="11"/>
      <c r="F12" s="11"/>
      <c r="G12" s="11"/>
      <c r="H12" s="11"/>
    </row>
    <row r="13" spans="1:8" ht="24.75" customHeight="1">
      <c r="A13" s="14" t="s">
        <v>27</v>
      </c>
      <c r="B13" s="2" t="s">
        <v>10</v>
      </c>
      <c r="C13" s="2"/>
      <c r="D13" s="11"/>
      <c r="E13" s="11"/>
      <c r="F13" s="11"/>
      <c r="G13" s="11"/>
      <c r="H13" s="11"/>
    </row>
    <row r="14" spans="1:8" ht="24.75" customHeight="1">
      <c r="A14" s="14" t="s">
        <v>28</v>
      </c>
      <c r="B14" s="2" t="s">
        <v>10</v>
      </c>
      <c r="C14" s="2"/>
      <c r="D14" s="11"/>
      <c r="E14" s="11"/>
      <c r="F14" s="11"/>
      <c r="G14" s="11"/>
      <c r="H14" s="11"/>
    </row>
    <row r="15" spans="1:8" ht="24.75" customHeight="1">
      <c r="A15" s="14" t="s">
        <v>11</v>
      </c>
      <c r="B15" s="23" t="s">
        <v>11</v>
      </c>
      <c r="C15" s="15"/>
      <c r="D15" s="16"/>
      <c r="E15" s="16"/>
      <c r="F15" s="16"/>
      <c r="G15" s="16"/>
      <c r="H15" s="16"/>
    </row>
    <row r="16" spans="2:8" ht="16.5" customHeight="1">
      <c r="B16" s="210" t="s">
        <v>37</v>
      </c>
      <c r="C16" s="210"/>
      <c r="D16" s="24"/>
      <c r="E16" s="191" t="s">
        <v>12</v>
      </c>
      <c r="F16" s="191"/>
      <c r="G16" s="191"/>
      <c r="H16" s="191"/>
    </row>
    <row r="17" spans="2:8" ht="15.75" customHeight="1">
      <c r="B17" s="210"/>
      <c r="C17" s="210"/>
      <c r="D17" s="24"/>
      <c r="E17" s="192" t="s">
        <v>22</v>
      </c>
      <c r="F17" s="192"/>
      <c r="G17" s="192"/>
      <c r="H17" s="192"/>
    </row>
    <row r="18" spans="2:8" s="25" customFormat="1" ht="15.75" customHeight="1">
      <c r="B18" s="210"/>
      <c r="C18" s="210"/>
      <c r="D18" s="26"/>
      <c r="E18" s="193" t="s">
        <v>36</v>
      </c>
      <c r="F18" s="193"/>
      <c r="G18" s="193"/>
      <c r="H18" s="193"/>
    </row>
    <row r="20" ht="15.75">
      <c r="B20" s="17"/>
    </row>
    <row r="22" ht="15.75" hidden="1">
      <c r="A22" s="18" t="s">
        <v>24</v>
      </c>
    </row>
    <row r="23" spans="1:3" ht="15.75" hidden="1">
      <c r="A23" s="19"/>
      <c r="B23" s="211" t="s">
        <v>32</v>
      </c>
      <c r="C23" s="211"/>
    </row>
    <row r="24" spans="1:8" ht="15.75" customHeight="1" hidden="1">
      <c r="A24" s="20" t="s">
        <v>13</v>
      </c>
      <c r="B24" s="205" t="s">
        <v>34</v>
      </c>
      <c r="C24" s="205"/>
      <c r="D24" s="20"/>
      <c r="E24" s="20"/>
      <c r="F24" s="20"/>
      <c r="G24" s="20"/>
      <c r="H24" s="20"/>
    </row>
    <row r="25" spans="1:8" ht="15" customHeight="1" hidden="1">
      <c r="A25" s="20"/>
      <c r="B25" s="205" t="s">
        <v>35</v>
      </c>
      <c r="C25" s="205"/>
      <c r="D25" s="205"/>
      <c r="E25" s="20"/>
      <c r="F25" s="20"/>
      <c r="G25" s="20"/>
      <c r="H25" s="20"/>
    </row>
    <row r="26" spans="2:3" ht="15.75">
      <c r="B26" s="21"/>
      <c r="C26" s="21"/>
    </row>
  </sheetData>
  <sheetProtection/>
  <mergeCells count="22">
    <mergeCell ref="F3:H3"/>
    <mergeCell ref="G6:H6"/>
    <mergeCell ref="C1:E2"/>
    <mergeCell ref="C6:C7"/>
    <mergeCell ref="A1:B1"/>
    <mergeCell ref="F1:H1"/>
    <mergeCell ref="A2:B2"/>
    <mergeCell ref="F2:H2"/>
    <mergeCell ref="B24:C24"/>
    <mergeCell ref="B25:D25"/>
    <mergeCell ref="A8:B8"/>
    <mergeCell ref="A9:B9"/>
    <mergeCell ref="B16:C18"/>
    <mergeCell ref="B23:C23"/>
    <mergeCell ref="E16:H16"/>
    <mergeCell ref="E17:H17"/>
    <mergeCell ref="E18:H18"/>
    <mergeCell ref="A5:B7"/>
    <mergeCell ref="C5:D5"/>
    <mergeCell ref="E5:H5"/>
    <mergeCell ref="D6:D7"/>
    <mergeCell ref="E6:F6"/>
  </mergeCells>
  <printOptions/>
  <pageMargins left="0.75" right="0.5" top="0.75" bottom="0.5"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19"/>
  </sheetPr>
  <dimension ref="A1:AD236"/>
  <sheetViews>
    <sheetView tabSelected="1" view="pageBreakPreview" zoomScaleSheetLayoutView="100" workbookViewId="0" topLeftCell="A1">
      <selection activeCell="J96" sqref="J96"/>
    </sheetView>
  </sheetViews>
  <sheetFormatPr defaultColWidth="9.00390625" defaultRowHeight="15.75"/>
  <cols>
    <col min="1" max="1" width="3.75390625" style="27" customWidth="1"/>
    <col min="2" max="2" width="15.50390625" style="27" customWidth="1"/>
    <col min="3" max="3" width="8.25390625" style="27" customWidth="1"/>
    <col min="4" max="5" width="8.00390625" style="27" customWidth="1"/>
    <col min="6" max="6" width="5.625" style="27" customWidth="1"/>
    <col min="7" max="7" width="5.125" style="27" customWidth="1"/>
    <col min="8" max="8" width="8.125" style="27" customWidth="1"/>
    <col min="9" max="9" width="7.75390625" style="27" customWidth="1"/>
    <col min="10" max="10" width="7.25390625" style="27" customWidth="1"/>
    <col min="11" max="11" width="5.625" style="27" customWidth="1"/>
    <col min="12" max="12" width="6.875" style="39" customWidth="1"/>
    <col min="13" max="13" width="5.875" style="27" customWidth="1"/>
    <col min="14" max="14" width="5.25390625" style="27" customWidth="1"/>
    <col min="15" max="15" width="5.125" style="27" customWidth="1"/>
    <col min="16" max="16" width="5.25390625" style="27" customWidth="1"/>
    <col min="17" max="17" width="7.125" style="27" customWidth="1"/>
    <col min="18" max="18" width="7.25390625" style="27" customWidth="1"/>
    <col min="19" max="19" width="7.625" style="169" customWidth="1"/>
    <col min="20" max="20" width="6.50390625" style="72" hidden="1" customWidth="1"/>
    <col min="21" max="21" width="10.875" style="106" bestFit="1" customWidth="1"/>
    <col min="22" max="22" width="9.125" style="106" bestFit="1" customWidth="1"/>
    <col min="23" max="23" width="9.875" style="106" bestFit="1" customWidth="1"/>
    <col min="24" max="27" width="9.125" style="106" bestFit="1" customWidth="1"/>
    <col min="28" max="29" width="9.875" style="106" bestFit="1" customWidth="1"/>
    <col min="30" max="30" width="9.125" style="120" bestFit="1" customWidth="1"/>
    <col min="31" max="16384" width="9.00390625" style="108" customWidth="1"/>
  </cols>
  <sheetData>
    <row r="1" spans="1:20" ht="20.25" customHeight="1">
      <c r="A1" s="28" t="s">
        <v>15</v>
      </c>
      <c r="B1" s="28"/>
      <c r="C1" s="28"/>
      <c r="E1" s="246" t="s">
        <v>46</v>
      </c>
      <c r="F1" s="246"/>
      <c r="G1" s="246"/>
      <c r="H1" s="246"/>
      <c r="I1" s="246"/>
      <c r="J1" s="246"/>
      <c r="K1" s="246"/>
      <c r="L1" s="246"/>
      <c r="M1" s="246"/>
      <c r="N1" s="246"/>
      <c r="O1" s="246"/>
      <c r="P1" s="35" t="s">
        <v>67</v>
      </c>
      <c r="Q1" s="35"/>
      <c r="R1" s="35"/>
      <c r="S1" s="101"/>
      <c r="T1" s="69"/>
    </row>
    <row r="2" spans="1:20" ht="17.25" customHeight="1">
      <c r="A2" s="257" t="s">
        <v>87</v>
      </c>
      <c r="B2" s="257"/>
      <c r="C2" s="257"/>
      <c r="D2" s="257"/>
      <c r="E2" s="247" t="s">
        <v>21</v>
      </c>
      <c r="F2" s="247"/>
      <c r="G2" s="247"/>
      <c r="H2" s="247"/>
      <c r="I2" s="247"/>
      <c r="J2" s="247"/>
      <c r="K2" s="247"/>
      <c r="L2" s="247"/>
      <c r="M2" s="247"/>
      <c r="N2" s="247"/>
      <c r="O2" s="247"/>
      <c r="P2" s="217" t="s">
        <v>90</v>
      </c>
      <c r="Q2" s="217"/>
      <c r="R2" s="217"/>
      <c r="S2" s="217"/>
      <c r="T2" s="70"/>
    </row>
    <row r="3" spans="1:20" ht="14.25" customHeight="1">
      <c r="A3" s="257" t="s">
        <v>88</v>
      </c>
      <c r="B3" s="257"/>
      <c r="C3" s="257"/>
      <c r="D3" s="257"/>
      <c r="E3" s="248" t="s">
        <v>198</v>
      </c>
      <c r="F3" s="248"/>
      <c r="G3" s="248"/>
      <c r="H3" s="248"/>
      <c r="I3" s="248"/>
      <c r="J3" s="248"/>
      <c r="K3" s="248"/>
      <c r="L3" s="248"/>
      <c r="M3" s="248"/>
      <c r="N3" s="248"/>
      <c r="O3" s="248"/>
      <c r="P3" s="35" t="s">
        <v>68</v>
      </c>
      <c r="Q3" s="42"/>
      <c r="R3" s="35"/>
      <c r="S3" s="101"/>
      <c r="T3" s="69"/>
    </row>
    <row r="4" spans="1:20" ht="14.25" customHeight="1">
      <c r="A4" s="28" t="s">
        <v>69</v>
      </c>
      <c r="B4" s="28"/>
      <c r="C4" s="28"/>
      <c r="D4" s="28"/>
      <c r="E4" s="28"/>
      <c r="F4" s="28"/>
      <c r="G4" s="28"/>
      <c r="H4" s="28"/>
      <c r="I4" s="28"/>
      <c r="J4" s="28"/>
      <c r="K4" s="28"/>
      <c r="L4" s="71"/>
      <c r="M4" s="28"/>
      <c r="N4" s="44"/>
      <c r="O4" s="44"/>
      <c r="P4" s="217" t="s">
        <v>89</v>
      </c>
      <c r="Q4" s="217"/>
      <c r="R4" s="217"/>
      <c r="S4" s="217"/>
      <c r="T4" s="70"/>
    </row>
    <row r="5" spans="2:19" ht="12.75" customHeight="1">
      <c r="B5" s="19"/>
      <c r="C5" s="19"/>
      <c r="Q5" s="45" t="s">
        <v>86</v>
      </c>
      <c r="R5" s="155"/>
      <c r="S5" s="156"/>
    </row>
    <row r="6" spans="1:19" ht="15" customHeight="1">
      <c r="A6" s="194" t="s">
        <v>38</v>
      </c>
      <c r="B6" s="195"/>
      <c r="C6" s="254" t="s">
        <v>70</v>
      </c>
      <c r="D6" s="255"/>
      <c r="E6" s="256"/>
      <c r="F6" s="249" t="s">
        <v>59</v>
      </c>
      <c r="G6" s="218" t="s">
        <v>71</v>
      </c>
      <c r="H6" s="251" t="s">
        <v>61</v>
      </c>
      <c r="I6" s="252"/>
      <c r="J6" s="252"/>
      <c r="K6" s="252"/>
      <c r="L6" s="252"/>
      <c r="M6" s="252"/>
      <c r="N6" s="252"/>
      <c r="O6" s="252"/>
      <c r="P6" s="252"/>
      <c r="Q6" s="253"/>
      <c r="R6" s="220" t="s">
        <v>72</v>
      </c>
      <c r="S6" s="222" t="s">
        <v>73</v>
      </c>
    </row>
    <row r="7" spans="1:30" s="35" customFormat="1" ht="10.5" customHeight="1">
      <c r="A7" s="196"/>
      <c r="B7" s="197"/>
      <c r="C7" s="220" t="s">
        <v>25</v>
      </c>
      <c r="D7" s="228" t="s">
        <v>5</v>
      </c>
      <c r="E7" s="239"/>
      <c r="F7" s="250"/>
      <c r="G7" s="225"/>
      <c r="H7" s="218" t="s">
        <v>19</v>
      </c>
      <c r="I7" s="228" t="s">
        <v>62</v>
      </c>
      <c r="J7" s="229"/>
      <c r="K7" s="229"/>
      <c r="L7" s="229"/>
      <c r="M7" s="229"/>
      <c r="N7" s="229"/>
      <c r="O7" s="229"/>
      <c r="P7" s="230"/>
      <c r="Q7" s="239" t="s">
        <v>74</v>
      </c>
      <c r="R7" s="225"/>
      <c r="S7" s="223"/>
      <c r="T7" s="69"/>
      <c r="U7" s="100"/>
      <c r="V7" s="100"/>
      <c r="W7" s="100"/>
      <c r="X7" s="100"/>
      <c r="Y7" s="100"/>
      <c r="Z7" s="100"/>
      <c r="AA7" s="100"/>
      <c r="AB7" s="100"/>
      <c r="AC7" s="100"/>
      <c r="AD7" s="101"/>
    </row>
    <row r="8" spans="1:19" ht="12.75" customHeight="1">
      <c r="A8" s="196"/>
      <c r="B8" s="197"/>
      <c r="C8" s="225"/>
      <c r="D8" s="240"/>
      <c r="E8" s="241"/>
      <c r="F8" s="250"/>
      <c r="G8" s="225"/>
      <c r="H8" s="225"/>
      <c r="I8" s="218" t="s">
        <v>19</v>
      </c>
      <c r="J8" s="261" t="s">
        <v>5</v>
      </c>
      <c r="K8" s="262"/>
      <c r="L8" s="262"/>
      <c r="M8" s="262"/>
      <c r="N8" s="262"/>
      <c r="O8" s="262"/>
      <c r="P8" s="221"/>
      <c r="Q8" s="260"/>
      <c r="R8" s="225"/>
      <c r="S8" s="223"/>
    </row>
    <row r="9" spans="1:19" ht="15.75" customHeight="1">
      <c r="A9" s="196"/>
      <c r="B9" s="197"/>
      <c r="C9" s="225"/>
      <c r="D9" s="220" t="s">
        <v>75</v>
      </c>
      <c r="E9" s="220" t="s">
        <v>76</v>
      </c>
      <c r="F9" s="250"/>
      <c r="G9" s="225"/>
      <c r="H9" s="225"/>
      <c r="I9" s="225"/>
      <c r="J9" s="221" t="s">
        <v>77</v>
      </c>
      <c r="K9" s="231" t="s">
        <v>78</v>
      </c>
      <c r="L9" s="244" t="s">
        <v>63</v>
      </c>
      <c r="M9" s="218" t="s">
        <v>79</v>
      </c>
      <c r="N9" s="218" t="s">
        <v>64</v>
      </c>
      <c r="O9" s="218" t="s">
        <v>80</v>
      </c>
      <c r="P9" s="218" t="s">
        <v>81</v>
      </c>
      <c r="Q9" s="260"/>
      <c r="R9" s="225"/>
      <c r="S9" s="223"/>
    </row>
    <row r="10" spans="1:19" ht="39.75" customHeight="1">
      <c r="A10" s="237"/>
      <c r="B10" s="238"/>
      <c r="C10" s="219"/>
      <c r="D10" s="219"/>
      <c r="E10" s="219"/>
      <c r="F10" s="240"/>
      <c r="G10" s="219"/>
      <c r="H10" s="219"/>
      <c r="I10" s="219"/>
      <c r="J10" s="221"/>
      <c r="K10" s="231"/>
      <c r="L10" s="244"/>
      <c r="M10" s="219"/>
      <c r="N10" s="219" t="s">
        <v>64</v>
      </c>
      <c r="O10" s="219" t="s">
        <v>80</v>
      </c>
      <c r="P10" s="219" t="s">
        <v>81</v>
      </c>
      <c r="Q10" s="241"/>
      <c r="R10" s="219"/>
      <c r="S10" s="224"/>
    </row>
    <row r="11" spans="1:19" ht="11.25" customHeight="1">
      <c r="A11" s="232" t="s">
        <v>4</v>
      </c>
      <c r="B11" s="233"/>
      <c r="C11" s="29">
        <v>1</v>
      </c>
      <c r="D11" s="29">
        <v>2</v>
      </c>
      <c r="E11" s="29">
        <v>3</v>
      </c>
      <c r="F11" s="29">
        <v>4</v>
      </c>
      <c r="G11" s="29">
        <v>5</v>
      </c>
      <c r="H11" s="29">
        <v>6</v>
      </c>
      <c r="I11" s="29">
        <v>7</v>
      </c>
      <c r="J11" s="29">
        <v>8</v>
      </c>
      <c r="K11" s="29">
        <v>9</v>
      </c>
      <c r="L11" s="73">
        <v>10</v>
      </c>
      <c r="M11" s="29">
        <v>11</v>
      </c>
      <c r="N11" s="29">
        <v>12</v>
      </c>
      <c r="O11" s="29">
        <v>13</v>
      </c>
      <c r="P11" s="29">
        <v>14</v>
      </c>
      <c r="Q11" s="29">
        <v>15</v>
      </c>
      <c r="R11" s="29">
        <v>16</v>
      </c>
      <c r="S11" s="157">
        <v>17</v>
      </c>
    </row>
    <row r="12" spans="1:30" s="123" customFormat="1" ht="17.25" customHeight="1">
      <c r="A12" s="235" t="s">
        <v>17</v>
      </c>
      <c r="B12" s="236"/>
      <c r="C12" s="96">
        <f aca="true" t="shared" si="0" ref="C12:R12">C13+C27</f>
        <v>18975</v>
      </c>
      <c r="D12" s="96">
        <f t="shared" si="0"/>
        <v>6726</v>
      </c>
      <c r="E12" s="96">
        <f t="shared" si="0"/>
        <v>12249</v>
      </c>
      <c r="F12" s="96">
        <f t="shared" si="0"/>
        <v>118</v>
      </c>
      <c r="G12" s="96">
        <f t="shared" si="0"/>
        <v>0</v>
      </c>
      <c r="H12" s="96">
        <f t="shared" si="0"/>
        <v>18857</v>
      </c>
      <c r="I12" s="96">
        <f t="shared" si="0"/>
        <v>13959</v>
      </c>
      <c r="J12" s="96">
        <f t="shared" si="0"/>
        <v>9353</v>
      </c>
      <c r="K12" s="96">
        <f t="shared" si="0"/>
        <v>230</v>
      </c>
      <c r="L12" s="96">
        <f t="shared" si="0"/>
        <v>4243</v>
      </c>
      <c r="M12" s="96">
        <f t="shared" si="0"/>
        <v>105</v>
      </c>
      <c r="N12" s="96">
        <f t="shared" si="0"/>
        <v>5</v>
      </c>
      <c r="O12" s="96">
        <f t="shared" si="0"/>
        <v>0</v>
      </c>
      <c r="P12" s="96">
        <f t="shared" si="0"/>
        <v>23</v>
      </c>
      <c r="Q12" s="96">
        <f t="shared" si="0"/>
        <v>4898</v>
      </c>
      <c r="R12" s="96">
        <f t="shared" si="0"/>
        <v>9274</v>
      </c>
      <c r="S12" s="158">
        <f>(J12+K12)/I12*100</f>
        <v>68.65104950211334</v>
      </c>
      <c r="T12" s="74">
        <f>SUM(F12:H12)</f>
        <v>18975</v>
      </c>
      <c r="U12" s="121"/>
      <c r="V12" s="121"/>
      <c r="W12" s="121"/>
      <c r="X12" s="121"/>
      <c r="Y12" s="121"/>
      <c r="Z12" s="121"/>
      <c r="AA12" s="121"/>
      <c r="AB12" s="121"/>
      <c r="AC12" s="121"/>
      <c r="AD12" s="122"/>
    </row>
    <row r="13" spans="1:30" s="126" customFormat="1" ht="17.25" customHeight="1">
      <c r="A13" s="75" t="s">
        <v>4</v>
      </c>
      <c r="B13" s="76" t="s">
        <v>112</v>
      </c>
      <c r="C13" s="36">
        <f>SUM(C14:C26)</f>
        <v>337</v>
      </c>
      <c r="D13" s="36">
        <f>SUM(D14:D26)</f>
        <v>117</v>
      </c>
      <c r="E13" s="36">
        <f>SUM(E14:E26)</f>
        <v>220</v>
      </c>
      <c r="F13" s="36">
        <f>SUM(F14:F26)</f>
        <v>1</v>
      </c>
      <c r="G13" s="36">
        <f>SUM(G14:G26)</f>
        <v>0</v>
      </c>
      <c r="H13" s="36">
        <f>SUM(J13:Q13)</f>
        <v>336</v>
      </c>
      <c r="I13" s="36">
        <f>SUM(J13:P13)</f>
        <v>232</v>
      </c>
      <c r="J13" s="36">
        <f aca="true" t="shared" si="1" ref="J13:Q13">SUM(J14:J26)</f>
        <v>167</v>
      </c>
      <c r="K13" s="36">
        <f t="shared" si="1"/>
        <v>1</v>
      </c>
      <c r="L13" s="36">
        <f t="shared" si="1"/>
        <v>62</v>
      </c>
      <c r="M13" s="36">
        <f t="shared" si="1"/>
        <v>2</v>
      </c>
      <c r="N13" s="36">
        <f t="shared" si="1"/>
        <v>0</v>
      </c>
      <c r="O13" s="36">
        <f t="shared" si="1"/>
        <v>0</v>
      </c>
      <c r="P13" s="36">
        <f t="shared" si="1"/>
        <v>0</v>
      </c>
      <c r="Q13" s="36">
        <f t="shared" si="1"/>
        <v>104</v>
      </c>
      <c r="R13" s="36">
        <f>SUM(L13:Q13)</f>
        <v>168</v>
      </c>
      <c r="S13" s="159">
        <f>(J13+K13)/I13*100</f>
        <v>72.41379310344827</v>
      </c>
      <c r="T13" s="95">
        <f aca="true" t="shared" si="2" ref="T13:T69">SUM(F13:H13)</f>
        <v>337</v>
      </c>
      <c r="U13" s="124"/>
      <c r="V13" s="124"/>
      <c r="W13" s="124"/>
      <c r="X13" s="124"/>
      <c r="Y13" s="124"/>
      <c r="Z13" s="124"/>
      <c r="AA13" s="124"/>
      <c r="AB13" s="124"/>
      <c r="AC13" s="124"/>
      <c r="AD13" s="125"/>
    </row>
    <row r="14" spans="1:30" ht="13.5" customHeight="1">
      <c r="A14" s="77">
        <v>1</v>
      </c>
      <c r="B14" s="78" t="s">
        <v>114</v>
      </c>
      <c r="C14" s="37">
        <f>SUM(D14:E14)</f>
        <v>1</v>
      </c>
      <c r="D14" s="37">
        <v>0</v>
      </c>
      <c r="E14" s="79">
        <v>1</v>
      </c>
      <c r="F14" s="79">
        <v>0</v>
      </c>
      <c r="G14" s="79">
        <v>0</v>
      </c>
      <c r="H14" s="37">
        <f>SUM(J14:Q14)</f>
        <v>1</v>
      </c>
      <c r="I14" s="37">
        <f>SUM(J14:P14)</f>
        <v>1</v>
      </c>
      <c r="J14" s="79">
        <v>0</v>
      </c>
      <c r="K14" s="79">
        <v>0</v>
      </c>
      <c r="L14" s="79">
        <v>1</v>
      </c>
      <c r="M14" s="79">
        <v>0</v>
      </c>
      <c r="N14" s="79">
        <v>0</v>
      </c>
      <c r="O14" s="79">
        <v>0</v>
      </c>
      <c r="P14" s="37">
        <v>0</v>
      </c>
      <c r="Q14" s="80">
        <v>0</v>
      </c>
      <c r="R14" s="36">
        <f aca="true" t="shared" si="3" ref="R14:R22">SUM(L14:Q14)</f>
        <v>1</v>
      </c>
      <c r="S14" s="160">
        <f>(J14+K14)/I14*100</f>
        <v>0</v>
      </c>
      <c r="T14" s="39">
        <f t="shared" si="2"/>
        <v>1</v>
      </c>
      <c r="AD14" s="106"/>
    </row>
    <row r="15" spans="1:30" ht="13.5" customHeight="1">
      <c r="A15" s="77">
        <v>2</v>
      </c>
      <c r="B15" s="78" t="s">
        <v>158</v>
      </c>
      <c r="C15" s="37">
        <f aca="true" t="shared" si="4" ref="C15:C25">SUM(D15:E15)</f>
        <v>6</v>
      </c>
      <c r="D15" s="37">
        <v>1</v>
      </c>
      <c r="E15" s="79">
        <v>5</v>
      </c>
      <c r="F15" s="79">
        <v>0</v>
      </c>
      <c r="G15" s="79">
        <v>0</v>
      </c>
      <c r="H15" s="37">
        <f aca="true" t="shared" si="5" ref="H15:H22">SUM(J15:Q15)</f>
        <v>6</v>
      </c>
      <c r="I15" s="37">
        <f aca="true" t="shared" si="6" ref="I15:I22">SUM(J15:P15)</f>
        <v>6</v>
      </c>
      <c r="J15" s="79">
        <v>5</v>
      </c>
      <c r="K15" s="79">
        <v>0</v>
      </c>
      <c r="L15" s="79">
        <v>1</v>
      </c>
      <c r="M15" s="79">
        <v>0</v>
      </c>
      <c r="N15" s="79">
        <v>0</v>
      </c>
      <c r="O15" s="79">
        <v>0</v>
      </c>
      <c r="P15" s="37">
        <v>0</v>
      </c>
      <c r="Q15" s="80">
        <v>0</v>
      </c>
      <c r="R15" s="36">
        <f t="shared" si="3"/>
        <v>1</v>
      </c>
      <c r="S15" s="160">
        <f aca="true" t="shared" si="7" ref="S15:S22">(J15+K15)/I15*100</f>
        <v>83.33333333333334</v>
      </c>
      <c r="T15" s="39">
        <f t="shared" si="2"/>
        <v>6</v>
      </c>
      <c r="AD15" s="106"/>
    </row>
    <row r="16" spans="1:20" ht="13.5" customHeight="1">
      <c r="A16" s="77">
        <v>3</v>
      </c>
      <c r="B16" s="78" t="s">
        <v>153</v>
      </c>
      <c r="C16" s="37">
        <f t="shared" si="4"/>
        <v>12</v>
      </c>
      <c r="D16" s="37">
        <v>5</v>
      </c>
      <c r="E16" s="79">
        <v>7</v>
      </c>
      <c r="F16" s="79">
        <v>0</v>
      </c>
      <c r="G16" s="79">
        <v>0</v>
      </c>
      <c r="H16" s="37">
        <f t="shared" si="5"/>
        <v>12</v>
      </c>
      <c r="I16" s="37">
        <f t="shared" si="6"/>
        <v>6</v>
      </c>
      <c r="J16" s="79">
        <v>5</v>
      </c>
      <c r="K16" s="79">
        <v>0</v>
      </c>
      <c r="L16" s="79">
        <v>1</v>
      </c>
      <c r="M16" s="79">
        <v>0</v>
      </c>
      <c r="N16" s="79">
        <v>0</v>
      </c>
      <c r="O16" s="79">
        <v>0</v>
      </c>
      <c r="P16" s="37">
        <v>0</v>
      </c>
      <c r="Q16" s="80">
        <v>6</v>
      </c>
      <c r="R16" s="36">
        <f t="shared" si="3"/>
        <v>7</v>
      </c>
      <c r="S16" s="160">
        <f t="shared" si="7"/>
        <v>83.33333333333334</v>
      </c>
      <c r="T16" s="39">
        <f t="shared" si="2"/>
        <v>12</v>
      </c>
    </row>
    <row r="17" spans="1:20" ht="13.5" customHeight="1">
      <c r="A17" s="77">
        <v>4</v>
      </c>
      <c r="B17" s="78" t="s">
        <v>116</v>
      </c>
      <c r="C17" s="37">
        <f t="shared" si="4"/>
        <v>77</v>
      </c>
      <c r="D17" s="37">
        <v>19</v>
      </c>
      <c r="E17" s="79">
        <v>58</v>
      </c>
      <c r="F17" s="79">
        <v>0</v>
      </c>
      <c r="G17" s="79">
        <v>0</v>
      </c>
      <c r="H17" s="37">
        <f t="shared" si="5"/>
        <v>77</v>
      </c>
      <c r="I17" s="37">
        <f t="shared" si="6"/>
        <v>57</v>
      </c>
      <c r="J17" s="79">
        <v>41</v>
      </c>
      <c r="K17" s="79">
        <v>1</v>
      </c>
      <c r="L17" s="79">
        <v>15</v>
      </c>
      <c r="M17" s="79">
        <v>0</v>
      </c>
      <c r="N17" s="79">
        <v>0</v>
      </c>
      <c r="O17" s="79">
        <v>0</v>
      </c>
      <c r="P17" s="37">
        <v>0</v>
      </c>
      <c r="Q17" s="80">
        <v>20</v>
      </c>
      <c r="R17" s="36">
        <f t="shared" si="3"/>
        <v>35</v>
      </c>
      <c r="S17" s="160">
        <f t="shared" si="7"/>
        <v>73.68421052631578</v>
      </c>
      <c r="T17" s="39">
        <f t="shared" si="2"/>
        <v>77</v>
      </c>
    </row>
    <row r="18" spans="1:20" ht="13.5" customHeight="1">
      <c r="A18" s="77">
        <v>5</v>
      </c>
      <c r="B18" s="78" t="s">
        <v>156</v>
      </c>
      <c r="C18" s="37">
        <f t="shared" si="4"/>
        <v>19</v>
      </c>
      <c r="D18" s="37">
        <v>0</v>
      </c>
      <c r="E18" s="79">
        <v>19</v>
      </c>
      <c r="F18" s="79">
        <v>0</v>
      </c>
      <c r="G18" s="79">
        <v>0</v>
      </c>
      <c r="H18" s="37">
        <f t="shared" si="5"/>
        <v>19</v>
      </c>
      <c r="I18" s="37">
        <f t="shared" si="6"/>
        <v>15</v>
      </c>
      <c r="J18" s="79">
        <v>11</v>
      </c>
      <c r="K18" s="79">
        <v>0</v>
      </c>
      <c r="L18" s="79">
        <v>4</v>
      </c>
      <c r="M18" s="79">
        <v>0</v>
      </c>
      <c r="N18" s="79">
        <v>0</v>
      </c>
      <c r="O18" s="79">
        <v>0</v>
      </c>
      <c r="P18" s="37">
        <v>0</v>
      </c>
      <c r="Q18" s="80">
        <v>4</v>
      </c>
      <c r="R18" s="36">
        <f t="shared" si="3"/>
        <v>8</v>
      </c>
      <c r="S18" s="160">
        <f t="shared" si="7"/>
        <v>73.33333333333333</v>
      </c>
      <c r="T18" s="39">
        <f t="shared" si="2"/>
        <v>19</v>
      </c>
    </row>
    <row r="19" spans="1:20" ht="13.5" customHeight="1">
      <c r="A19" s="77">
        <v>6</v>
      </c>
      <c r="B19" s="78" t="s">
        <v>157</v>
      </c>
      <c r="C19" s="37">
        <f t="shared" si="4"/>
        <v>13</v>
      </c>
      <c r="D19" s="37">
        <v>1</v>
      </c>
      <c r="E19" s="79">
        <v>12</v>
      </c>
      <c r="F19" s="79">
        <v>0</v>
      </c>
      <c r="G19" s="79">
        <v>0</v>
      </c>
      <c r="H19" s="37">
        <f t="shared" si="5"/>
        <v>13</v>
      </c>
      <c r="I19" s="37">
        <f t="shared" si="6"/>
        <v>11</v>
      </c>
      <c r="J19" s="79">
        <v>9</v>
      </c>
      <c r="K19" s="79">
        <v>0</v>
      </c>
      <c r="L19" s="79">
        <v>2</v>
      </c>
      <c r="M19" s="79">
        <v>0</v>
      </c>
      <c r="N19" s="79">
        <v>0</v>
      </c>
      <c r="O19" s="79">
        <v>0</v>
      </c>
      <c r="P19" s="37">
        <v>0</v>
      </c>
      <c r="Q19" s="80">
        <v>2</v>
      </c>
      <c r="R19" s="36">
        <f t="shared" si="3"/>
        <v>4</v>
      </c>
      <c r="S19" s="160">
        <f t="shared" si="7"/>
        <v>81.81818181818183</v>
      </c>
      <c r="T19" s="39">
        <f t="shared" si="2"/>
        <v>13</v>
      </c>
    </row>
    <row r="20" spans="1:20" ht="13.5" customHeight="1">
      <c r="A20" s="77">
        <v>7</v>
      </c>
      <c r="B20" s="78" t="s">
        <v>188</v>
      </c>
      <c r="C20" s="37">
        <f t="shared" si="4"/>
        <v>5</v>
      </c>
      <c r="D20" s="37">
        <v>0</v>
      </c>
      <c r="E20" s="79">
        <v>5</v>
      </c>
      <c r="F20" s="79">
        <v>0</v>
      </c>
      <c r="G20" s="79">
        <v>0</v>
      </c>
      <c r="H20" s="37">
        <f t="shared" si="5"/>
        <v>5</v>
      </c>
      <c r="I20" s="37">
        <f t="shared" si="6"/>
        <v>5</v>
      </c>
      <c r="J20" s="79">
        <v>4</v>
      </c>
      <c r="K20" s="79">
        <v>0</v>
      </c>
      <c r="L20" s="79">
        <v>1</v>
      </c>
      <c r="M20" s="79">
        <v>0</v>
      </c>
      <c r="N20" s="79">
        <v>0</v>
      </c>
      <c r="O20" s="79">
        <v>0</v>
      </c>
      <c r="P20" s="37">
        <v>0</v>
      </c>
      <c r="Q20" s="80">
        <v>0</v>
      </c>
      <c r="R20" s="36">
        <f t="shared" si="3"/>
        <v>1</v>
      </c>
      <c r="S20" s="160">
        <f t="shared" si="7"/>
        <v>80</v>
      </c>
      <c r="T20" s="39">
        <f t="shared" si="2"/>
        <v>5</v>
      </c>
    </row>
    <row r="21" spans="1:20" ht="13.5" customHeight="1">
      <c r="A21" s="77">
        <v>8</v>
      </c>
      <c r="B21" s="78" t="s">
        <v>154</v>
      </c>
      <c r="C21" s="37">
        <f t="shared" si="4"/>
        <v>13</v>
      </c>
      <c r="D21" s="37">
        <v>6</v>
      </c>
      <c r="E21" s="79">
        <v>7</v>
      </c>
      <c r="F21" s="79">
        <v>0</v>
      </c>
      <c r="G21" s="79">
        <v>0</v>
      </c>
      <c r="H21" s="37">
        <f t="shared" si="5"/>
        <v>13</v>
      </c>
      <c r="I21" s="37">
        <f t="shared" si="6"/>
        <v>10</v>
      </c>
      <c r="J21" s="79">
        <v>7</v>
      </c>
      <c r="K21" s="79">
        <v>0</v>
      </c>
      <c r="L21" s="79">
        <v>3</v>
      </c>
      <c r="M21" s="79">
        <v>0</v>
      </c>
      <c r="N21" s="79">
        <v>0</v>
      </c>
      <c r="O21" s="79">
        <v>0</v>
      </c>
      <c r="P21" s="37">
        <v>0</v>
      </c>
      <c r="Q21" s="80">
        <v>3</v>
      </c>
      <c r="R21" s="36">
        <f t="shared" si="3"/>
        <v>6</v>
      </c>
      <c r="S21" s="160">
        <f t="shared" si="7"/>
        <v>70</v>
      </c>
      <c r="T21" s="39">
        <f t="shared" si="2"/>
        <v>13</v>
      </c>
    </row>
    <row r="22" spans="1:20" ht="13.5" customHeight="1">
      <c r="A22" s="77">
        <v>9</v>
      </c>
      <c r="B22" s="78" t="s">
        <v>186</v>
      </c>
      <c r="C22" s="37">
        <f t="shared" si="4"/>
        <v>7</v>
      </c>
      <c r="D22" s="37">
        <v>0</v>
      </c>
      <c r="E22" s="79">
        <v>7</v>
      </c>
      <c r="F22" s="79">
        <v>0</v>
      </c>
      <c r="G22" s="79">
        <v>0</v>
      </c>
      <c r="H22" s="37">
        <f t="shared" si="5"/>
        <v>7</v>
      </c>
      <c r="I22" s="37">
        <f t="shared" si="6"/>
        <v>7</v>
      </c>
      <c r="J22" s="79">
        <v>7</v>
      </c>
      <c r="K22" s="79">
        <v>0</v>
      </c>
      <c r="L22" s="79">
        <v>0</v>
      </c>
      <c r="M22" s="79">
        <v>0</v>
      </c>
      <c r="N22" s="79">
        <v>0</v>
      </c>
      <c r="O22" s="79">
        <v>0</v>
      </c>
      <c r="P22" s="37">
        <v>0</v>
      </c>
      <c r="Q22" s="80">
        <v>0</v>
      </c>
      <c r="R22" s="36">
        <f t="shared" si="3"/>
        <v>0</v>
      </c>
      <c r="S22" s="160">
        <f t="shared" si="7"/>
        <v>100</v>
      </c>
      <c r="T22" s="39">
        <f t="shared" si="2"/>
        <v>7</v>
      </c>
    </row>
    <row r="23" spans="1:20" ht="13.5" customHeight="1">
      <c r="A23" s="77">
        <v>10</v>
      </c>
      <c r="B23" s="78" t="s">
        <v>176</v>
      </c>
      <c r="C23" s="37">
        <f>SUM(D23:E23)</f>
        <v>11</v>
      </c>
      <c r="D23" s="37">
        <v>1</v>
      </c>
      <c r="E23" s="79">
        <v>10</v>
      </c>
      <c r="F23" s="79">
        <v>0</v>
      </c>
      <c r="G23" s="79">
        <v>0</v>
      </c>
      <c r="H23" s="37">
        <f>SUM(J23:Q23)</f>
        <v>11</v>
      </c>
      <c r="I23" s="37">
        <f>SUM(J23:P23)</f>
        <v>10</v>
      </c>
      <c r="J23" s="79">
        <v>7</v>
      </c>
      <c r="K23" s="79">
        <v>0</v>
      </c>
      <c r="L23" s="79">
        <v>3</v>
      </c>
      <c r="M23" s="79">
        <v>0</v>
      </c>
      <c r="N23" s="79">
        <v>0</v>
      </c>
      <c r="O23" s="79">
        <v>0</v>
      </c>
      <c r="P23" s="37">
        <v>0</v>
      </c>
      <c r="Q23" s="80">
        <v>1</v>
      </c>
      <c r="R23" s="36">
        <f>SUM(L23:Q23)</f>
        <v>4</v>
      </c>
      <c r="S23" s="160">
        <f>(J23+K23)/I23*100</f>
        <v>70</v>
      </c>
      <c r="T23" s="39">
        <f>SUM(F23:H23)</f>
        <v>11</v>
      </c>
    </row>
    <row r="24" spans="1:20" ht="13.5" customHeight="1">
      <c r="A24" s="77">
        <v>11</v>
      </c>
      <c r="B24" s="78" t="s">
        <v>152</v>
      </c>
      <c r="C24" s="37">
        <f t="shared" si="4"/>
        <v>119</v>
      </c>
      <c r="D24" s="37">
        <v>57</v>
      </c>
      <c r="E24" s="79">
        <v>62</v>
      </c>
      <c r="F24" s="79">
        <v>1</v>
      </c>
      <c r="G24" s="79"/>
      <c r="H24" s="37">
        <f>SUM(J24:Q24)</f>
        <v>118</v>
      </c>
      <c r="I24" s="37">
        <f>SUM(J24:P24)</f>
        <v>69</v>
      </c>
      <c r="J24" s="79">
        <v>44</v>
      </c>
      <c r="K24" s="79">
        <v>0</v>
      </c>
      <c r="L24" s="79">
        <v>25</v>
      </c>
      <c r="M24" s="79">
        <v>0</v>
      </c>
      <c r="N24" s="79">
        <v>0</v>
      </c>
      <c r="O24" s="79">
        <v>0</v>
      </c>
      <c r="P24" s="37">
        <v>0</v>
      </c>
      <c r="Q24" s="80">
        <v>49</v>
      </c>
      <c r="R24" s="36">
        <f>SUM(L24:Q24)</f>
        <v>74</v>
      </c>
      <c r="S24" s="160">
        <f>(J24+K24)/I24*100</f>
        <v>63.76811594202898</v>
      </c>
      <c r="T24" s="39">
        <f>SUM(F24:H24)</f>
        <v>119</v>
      </c>
    </row>
    <row r="25" spans="1:20" ht="13.5" customHeight="1">
      <c r="A25" s="77">
        <v>12</v>
      </c>
      <c r="B25" s="78" t="s">
        <v>151</v>
      </c>
      <c r="C25" s="37">
        <f t="shared" si="4"/>
        <v>54</v>
      </c>
      <c r="D25" s="37">
        <v>27</v>
      </c>
      <c r="E25" s="79">
        <v>27</v>
      </c>
      <c r="F25" s="79">
        <v>0</v>
      </c>
      <c r="G25" s="79"/>
      <c r="H25" s="37">
        <f>SUM(J25:Q25)</f>
        <v>54</v>
      </c>
      <c r="I25" s="37">
        <f>SUM(J25:P25)</f>
        <v>35</v>
      </c>
      <c r="J25" s="79">
        <v>27</v>
      </c>
      <c r="K25" s="79">
        <v>0</v>
      </c>
      <c r="L25" s="79">
        <v>6</v>
      </c>
      <c r="M25" s="79">
        <v>2</v>
      </c>
      <c r="N25" s="79">
        <v>0</v>
      </c>
      <c r="O25" s="79">
        <v>0</v>
      </c>
      <c r="P25" s="37">
        <v>0</v>
      </c>
      <c r="Q25" s="80">
        <v>19</v>
      </c>
      <c r="R25" s="36">
        <f>SUM(L25:Q25)</f>
        <v>27</v>
      </c>
      <c r="S25" s="160">
        <f>(J25+K25)/I25*100</f>
        <v>77.14285714285715</v>
      </c>
      <c r="T25" s="39">
        <f t="shared" si="2"/>
        <v>54</v>
      </c>
    </row>
    <row r="26" spans="1:20" ht="17.25" customHeight="1">
      <c r="A26" s="77"/>
      <c r="B26" s="81"/>
      <c r="C26" s="37">
        <f>SUM(D26:E26)</f>
        <v>0</v>
      </c>
      <c r="D26" s="37"/>
      <c r="E26" s="79"/>
      <c r="F26" s="79"/>
      <c r="G26" s="79"/>
      <c r="H26" s="37">
        <f>SUM(J26:Q26)</f>
        <v>0</v>
      </c>
      <c r="I26" s="37">
        <f>SUM(J26:P26)</f>
        <v>0</v>
      </c>
      <c r="J26" s="79"/>
      <c r="K26" s="79"/>
      <c r="L26" s="79"/>
      <c r="M26" s="79"/>
      <c r="N26" s="79"/>
      <c r="O26" s="79"/>
      <c r="P26" s="37"/>
      <c r="Q26" s="80"/>
      <c r="R26" s="37">
        <f>SUM(L26:Q26)</f>
        <v>0</v>
      </c>
      <c r="S26" s="160"/>
      <c r="T26" s="39">
        <f t="shared" si="2"/>
        <v>0</v>
      </c>
    </row>
    <row r="27" spans="1:30" s="126" customFormat="1" ht="17.25" customHeight="1">
      <c r="A27" s="75" t="s">
        <v>92</v>
      </c>
      <c r="B27" s="76" t="s">
        <v>113</v>
      </c>
      <c r="C27" s="36">
        <f aca="true" t="shared" si="8" ref="C27:R27">C28+C33+C38+C44+C51+C58+C68+C79+C87+C95+C102+C111</f>
        <v>18638</v>
      </c>
      <c r="D27" s="36">
        <f t="shared" si="8"/>
        <v>6609</v>
      </c>
      <c r="E27" s="36">
        <f t="shared" si="8"/>
        <v>12029</v>
      </c>
      <c r="F27" s="36">
        <f t="shared" si="8"/>
        <v>117</v>
      </c>
      <c r="G27" s="36">
        <f t="shared" si="8"/>
        <v>0</v>
      </c>
      <c r="H27" s="36">
        <f t="shared" si="8"/>
        <v>18521</v>
      </c>
      <c r="I27" s="36">
        <f t="shared" si="8"/>
        <v>13727</v>
      </c>
      <c r="J27" s="36">
        <f t="shared" si="8"/>
        <v>9186</v>
      </c>
      <c r="K27" s="36">
        <f t="shared" si="8"/>
        <v>229</v>
      </c>
      <c r="L27" s="36">
        <f t="shared" si="8"/>
        <v>4181</v>
      </c>
      <c r="M27" s="36">
        <f t="shared" si="8"/>
        <v>103</v>
      </c>
      <c r="N27" s="36">
        <f t="shared" si="8"/>
        <v>5</v>
      </c>
      <c r="O27" s="36">
        <f t="shared" si="8"/>
        <v>0</v>
      </c>
      <c r="P27" s="36">
        <f t="shared" si="8"/>
        <v>23</v>
      </c>
      <c r="Q27" s="36">
        <f t="shared" si="8"/>
        <v>4794</v>
      </c>
      <c r="R27" s="36">
        <f t="shared" si="8"/>
        <v>9106</v>
      </c>
      <c r="S27" s="159">
        <f aca="true" t="shared" si="9" ref="S27:S51">(J27+K27)/I27*100</f>
        <v>68.5874553799082</v>
      </c>
      <c r="T27" s="95">
        <f t="shared" si="2"/>
        <v>18638</v>
      </c>
      <c r="U27" s="124"/>
      <c r="V27" s="124"/>
      <c r="W27" s="124"/>
      <c r="X27" s="124"/>
      <c r="Y27" s="124"/>
      <c r="Z27" s="124"/>
      <c r="AA27" s="124"/>
      <c r="AB27" s="124"/>
      <c r="AC27" s="124"/>
      <c r="AD27" s="125"/>
    </row>
    <row r="28" spans="1:30" s="123" customFormat="1" ht="17.25" customHeight="1">
      <c r="A28" s="181" t="s">
        <v>0</v>
      </c>
      <c r="B28" s="182" t="s">
        <v>91</v>
      </c>
      <c r="C28" s="96">
        <f>SUM(C29:C32)</f>
        <v>1005</v>
      </c>
      <c r="D28" s="96">
        <f>SUM(D29:D32)</f>
        <v>318</v>
      </c>
      <c r="E28" s="96">
        <f>SUM(E29:E32)</f>
        <v>687</v>
      </c>
      <c r="F28" s="96">
        <f>SUM(F29:F32)</f>
        <v>3</v>
      </c>
      <c r="G28" s="96">
        <f>SUM(G29:G32)</f>
        <v>0</v>
      </c>
      <c r="H28" s="96">
        <f aca="true" t="shared" si="10" ref="H28:H51">SUM(J28:Q28)</f>
        <v>1002</v>
      </c>
      <c r="I28" s="96">
        <f aca="true" t="shared" si="11" ref="I28:I51">SUM(J28:P28)</f>
        <v>778</v>
      </c>
      <c r="J28" s="96">
        <f aca="true" t="shared" si="12" ref="J28:Q28">SUM(J29:J32)</f>
        <v>514</v>
      </c>
      <c r="K28" s="96">
        <f t="shared" si="12"/>
        <v>5</v>
      </c>
      <c r="L28" s="96">
        <f t="shared" si="12"/>
        <v>249</v>
      </c>
      <c r="M28" s="96">
        <f t="shared" si="12"/>
        <v>2</v>
      </c>
      <c r="N28" s="96">
        <f t="shared" si="12"/>
        <v>0</v>
      </c>
      <c r="O28" s="96">
        <f t="shared" si="12"/>
        <v>0</v>
      </c>
      <c r="P28" s="96">
        <f t="shared" si="12"/>
        <v>8</v>
      </c>
      <c r="Q28" s="96">
        <f t="shared" si="12"/>
        <v>224</v>
      </c>
      <c r="R28" s="96">
        <f aca="true" t="shared" si="13" ref="R28:R51">SUM(L28:Q28)</f>
        <v>483</v>
      </c>
      <c r="S28" s="170">
        <f t="shared" si="9"/>
        <v>66.70951156812339</v>
      </c>
      <c r="T28" s="74">
        <f t="shared" si="2"/>
        <v>1005</v>
      </c>
      <c r="U28" s="121"/>
      <c r="V28" s="121"/>
      <c r="W28" s="121"/>
      <c r="X28" s="121"/>
      <c r="Y28" s="121"/>
      <c r="Z28" s="121"/>
      <c r="AA28" s="121"/>
      <c r="AB28" s="121"/>
      <c r="AC28" s="121"/>
      <c r="AD28" s="122"/>
    </row>
    <row r="29" spans="1:30" ht="17.25" customHeight="1">
      <c r="A29" s="77" t="s">
        <v>26</v>
      </c>
      <c r="B29" s="81" t="s">
        <v>149</v>
      </c>
      <c r="C29" s="37">
        <f>SUM(D29:E29)</f>
        <v>230</v>
      </c>
      <c r="D29" s="37">
        <v>83</v>
      </c>
      <c r="E29" s="37">
        <v>147</v>
      </c>
      <c r="F29" s="79">
        <v>0</v>
      </c>
      <c r="G29" s="79">
        <f>1-1</f>
        <v>0</v>
      </c>
      <c r="H29" s="37">
        <f t="shared" si="10"/>
        <v>230</v>
      </c>
      <c r="I29" s="37">
        <f t="shared" si="11"/>
        <v>168</v>
      </c>
      <c r="J29" s="79">
        <v>135</v>
      </c>
      <c r="K29" s="79">
        <v>3</v>
      </c>
      <c r="L29" s="79">
        <v>29</v>
      </c>
      <c r="M29" s="79">
        <v>1</v>
      </c>
      <c r="N29" s="79">
        <v>0</v>
      </c>
      <c r="O29" s="79">
        <v>0</v>
      </c>
      <c r="P29" s="37">
        <v>0</v>
      </c>
      <c r="Q29" s="80">
        <v>62</v>
      </c>
      <c r="R29" s="37">
        <f t="shared" si="13"/>
        <v>92</v>
      </c>
      <c r="S29" s="160">
        <f t="shared" si="9"/>
        <v>82.14285714285714</v>
      </c>
      <c r="T29" s="39">
        <f t="shared" si="2"/>
        <v>230</v>
      </c>
      <c r="AD29" s="106"/>
    </row>
    <row r="30" spans="1:30" ht="17.25" customHeight="1">
      <c r="A30" s="77">
        <v>2</v>
      </c>
      <c r="B30" s="81" t="s">
        <v>187</v>
      </c>
      <c r="C30" s="37">
        <f>SUM(D30:E30)</f>
        <v>346</v>
      </c>
      <c r="D30" s="37">
        <v>50</v>
      </c>
      <c r="E30" s="37">
        <v>296</v>
      </c>
      <c r="F30" s="79">
        <v>0</v>
      </c>
      <c r="G30" s="79"/>
      <c r="H30" s="37">
        <f>SUM(J30:Q30)</f>
        <v>346</v>
      </c>
      <c r="I30" s="37">
        <f>SUM(J30:P30)</f>
        <v>281</v>
      </c>
      <c r="J30" s="79">
        <v>199</v>
      </c>
      <c r="K30" s="79">
        <v>2</v>
      </c>
      <c r="L30" s="79">
        <v>71</v>
      </c>
      <c r="M30" s="79">
        <v>1</v>
      </c>
      <c r="N30" s="79">
        <v>0</v>
      </c>
      <c r="O30" s="79">
        <v>0</v>
      </c>
      <c r="P30" s="37">
        <v>8</v>
      </c>
      <c r="Q30" s="80">
        <v>65</v>
      </c>
      <c r="R30" s="37">
        <f>SUM(L30:Q30)</f>
        <v>145</v>
      </c>
      <c r="S30" s="160">
        <f>(J30+K30)/I30*100</f>
        <v>71.53024911032028</v>
      </c>
      <c r="T30" s="39">
        <f>SUM(F30:H30)</f>
        <v>346</v>
      </c>
      <c r="AD30" s="106"/>
    </row>
    <row r="31" spans="1:20" ht="17.25" customHeight="1">
      <c r="A31" s="77">
        <v>3</v>
      </c>
      <c r="B31" s="81" t="s">
        <v>150</v>
      </c>
      <c r="C31" s="37">
        <f>SUM(D31:E31)</f>
        <v>429</v>
      </c>
      <c r="D31" s="37">
        <v>185</v>
      </c>
      <c r="E31" s="79">
        <v>244</v>
      </c>
      <c r="F31" s="79">
        <v>3</v>
      </c>
      <c r="G31" s="79">
        <v>0</v>
      </c>
      <c r="H31" s="37">
        <f t="shared" si="10"/>
        <v>426</v>
      </c>
      <c r="I31" s="37">
        <f t="shared" si="11"/>
        <v>329</v>
      </c>
      <c r="J31" s="79">
        <v>180</v>
      </c>
      <c r="K31" s="79">
        <v>0</v>
      </c>
      <c r="L31" s="79">
        <v>149</v>
      </c>
      <c r="M31" s="79">
        <v>0</v>
      </c>
      <c r="N31" s="79">
        <v>0</v>
      </c>
      <c r="O31" s="79">
        <v>0</v>
      </c>
      <c r="P31" s="37">
        <v>0</v>
      </c>
      <c r="Q31" s="80">
        <v>97</v>
      </c>
      <c r="R31" s="37">
        <f t="shared" si="13"/>
        <v>246</v>
      </c>
      <c r="S31" s="160">
        <f t="shared" si="9"/>
        <v>54.7112462006079</v>
      </c>
      <c r="T31" s="39">
        <f t="shared" si="2"/>
        <v>429</v>
      </c>
    </row>
    <row r="32" spans="1:20" ht="17.25" customHeight="1">
      <c r="A32" s="77"/>
      <c r="B32" s="81"/>
      <c r="C32" s="37">
        <f>SUM(D32:E32)</f>
        <v>0</v>
      </c>
      <c r="D32" s="37"/>
      <c r="E32" s="79"/>
      <c r="F32" s="79"/>
      <c r="G32" s="79"/>
      <c r="H32" s="37">
        <f t="shared" si="10"/>
        <v>0</v>
      </c>
      <c r="I32" s="37">
        <f t="shared" si="11"/>
        <v>0</v>
      </c>
      <c r="J32" s="79"/>
      <c r="K32" s="79"/>
      <c r="L32" s="79"/>
      <c r="M32" s="79"/>
      <c r="N32" s="79"/>
      <c r="O32" s="79"/>
      <c r="P32" s="37"/>
      <c r="Q32" s="80"/>
      <c r="R32" s="37">
        <f t="shared" si="13"/>
        <v>0</v>
      </c>
      <c r="S32" s="160"/>
      <c r="T32" s="39">
        <f t="shared" si="2"/>
        <v>0</v>
      </c>
    </row>
    <row r="33" spans="1:30" s="126" customFormat="1" ht="17.25" customHeight="1">
      <c r="A33" s="75" t="s">
        <v>1</v>
      </c>
      <c r="B33" s="76" t="s">
        <v>93</v>
      </c>
      <c r="C33" s="36">
        <f>SUM(C34:C37)</f>
        <v>808</v>
      </c>
      <c r="D33" s="36">
        <f>SUM(D34:D37)</f>
        <v>334</v>
      </c>
      <c r="E33" s="36">
        <f>SUM(E34:E37)</f>
        <v>474</v>
      </c>
      <c r="F33" s="36">
        <f>SUM(F34:F37)</f>
        <v>9</v>
      </c>
      <c r="G33" s="36">
        <f>SUM(G34:G37)</f>
        <v>0</v>
      </c>
      <c r="H33" s="36">
        <f t="shared" si="10"/>
        <v>799</v>
      </c>
      <c r="I33" s="36">
        <f t="shared" si="11"/>
        <v>633</v>
      </c>
      <c r="J33" s="36">
        <f aca="true" t="shared" si="14" ref="J33:Q33">SUM(J34:J37)</f>
        <v>419</v>
      </c>
      <c r="K33" s="36">
        <f t="shared" si="14"/>
        <v>5</v>
      </c>
      <c r="L33" s="36">
        <f t="shared" si="14"/>
        <v>202</v>
      </c>
      <c r="M33" s="36">
        <f t="shared" si="14"/>
        <v>7</v>
      </c>
      <c r="N33" s="36">
        <f t="shared" si="14"/>
        <v>0</v>
      </c>
      <c r="O33" s="36">
        <f t="shared" si="14"/>
        <v>0</v>
      </c>
      <c r="P33" s="36">
        <f t="shared" si="14"/>
        <v>0</v>
      </c>
      <c r="Q33" s="36">
        <f t="shared" si="14"/>
        <v>166</v>
      </c>
      <c r="R33" s="36">
        <f t="shared" si="13"/>
        <v>375</v>
      </c>
      <c r="S33" s="159">
        <f t="shared" si="9"/>
        <v>66.9826224328594</v>
      </c>
      <c r="T33" s="95">
        <f t="shared" si="2"/>
        <v>808</v>
      </c>
      <c r="U33" s="124"/>
      <c r="V33" s="124"/>
      <c r="W33" s="124"/>
      <c r="X33" s="124"/>
      <c r="Y33" s="124"/>
      <c r="Z33" s="124"/>
      <c r="AA33" s="124"/>
      <c r="AB33" s="124"/>
      <c r="AC33" s="124"/>
      <c r="AD33" s="125"/>
    </row>
    <row r="34" spans="1:20" ht="17.25" customHeight="1">
      <c r="A34" s="77" t="s">
        <v>26</v>
      </c>
      <c r="B34" s="81" t="s">
        <v>185</v>
      </c>
      <c r="C34" s="37">
        <f>SUM(D34:E34)</f>
        <v>158</v>
      </c>
      <c r="D34" s="171">
        <v>63</v>
      </c>
      <c r="E34" s="171">
        <v>95</v>
      </c>
      <c r="F34" s="171">
        <v>0</v>
      </c>
      <c r="G34" s="79"/>
      <c r="H34" s="37">
        <f t="shared" si="10"/>
        <v>158</v>
      </c>
      <c r="I34" s="37">
        <f t="shared" si="11"/>
        <v>140</v>
      </c>
      <c r="J34" s="171">
        <v>93</v>
      </c>
      <c r="K34" s="171">
        <v>0</v>
      </c>
      <c r="L34" s="171">
        <v>40</v>
      </c>
      <c r="M34" s="171">
        <v>7</v>
      </c>
      <c r="N34" s="171"/>
      <c r="O34" s="171"/>
      <c r="P34" s="171"/>
      <c r="Q34" s="172">
        <v>18</v>
      </c>
      <c r="R34" s="37">
        <f t="shared" si="13"/>
        <v>65</v>
      </c>
      <c r="S34" s="160">
        <f t="shared" si="9"/>
        <v>66.42857142857143</v>
      </c>
      <c r="T34" s="39">
        <f t="shared" si="2"/>
        <v>158</v>
      </c>
    </row>
    <row r="35" spans="1:20" ht="17.25" customHeight="1">
      <c r="A35" s="77" t="s">
        <v>27</v>
      </c>
      <c r="B35" s="81" t="s">
        <v>179</v>
      </c>
      <c r="C35" s="37">
        <f>SUM(D35:E35)</f>
        <v>338</v>
      </c>
      <c r="D35" s="171">
        <v>161</v>
      </c>
      <c r="E35" s="171">
        <v>177</v>
      </c>
      <c r="F35" s="171">
        <v>2</v>
      </c>
      <c r="G35" s="79"/>
      <c r="H35" s="37">
        <f t="shared" si="10"/>
        <v>336</v>
      </c>
      <c r="I35" s="37">
        <f t="shared" si="11"/>
        <v>255</v>
      </c>
      <c r="J35" s="171">
        <v>160</v>
      </c>
      <c r="K35" s="171">
        <v>3</v>
      </c>
      <c r="L35" s="171">
        <v>92</v>
      </c>
      <c r="M35" s="171">
        <v>0</v>
      </c>
      <c r="N35" s="171"/>
      <c r="O35" s="171"/>
      <c r="P35" s="171">
        <v>0</v>
      </c>
      <c r="Q35" s="172">
        <v>81</v>
      </c>
      <c r="R35" s="37">
        <f t="shared" si="13"/>
        <v>173</v>
      </c>
      <c r="S35" s="160">
        <f t="shared" si="9"/>
        <v>63.921568627450974</v>
      </c>
      <c r="T35" s="39">
        <f t="shared" si="2"/>
        <v>338</v>
      </c>
    </row>
    <row r="36" spans="1:20" ht="17.25" customHeight="1">
      <c r="A36" s="77" t="s">
        <v>28</v>
      </c>
      <c r="B36" s="81" t="s">
        <v>180</v>
      </c>
      <c r="C36" s="37">
        <f>SUM(D36:E36)</f>
        <v>312</v>
      </c>
      <c r="D36" s="171">
        <v>110</v>
      </c>
      <c r="E36" s="171">
        <v>202</v>
      </c>
      <c r="F36" s="171">
        <v>7</v>
      </c>
      <c r="G36" s="79"/>
      <c r="H36" s="37">
        <f t="shared" si="10"/>
        <v>305</v>
      </c>
      <c r="I36" s="37">
        <f t="shared" si="11"/>
        <v>238</v>
      </c>
      <c r="J36" s="171">
        <v>166</v>
      </c>
      <c r="K36" s="171">
        <v>2</v>
      </c>
      <c r="L36" s="171">
        <v>70</v>
      </c>
      <c r="M36" s="171">
        <v>0</v>
      </c>
      <c r="N36" s="171"/>
      <c r="O36" s="171"/>
      <c r="P36" s="171"/>
      <c r="Q36" s="172">
        <v>67</v>
      </c>
      <c r="R36" s="37">
        <f t="shared" si="13"/>
        <v>137</v>
      </c>
      <c r="S36" s="160">
        <f t="shared" si="9"/>
        <v>70.58823529411765</v>
      </c>
      <c r="T36" s="39">
        <f t="shared" si="2"/>
        <v>312</v>
      </c>
    </row>
    <row r="37" spans="1:20" ht="17.25" customHeight="1">
      <c r="A37" s="77"/>
      <c r="B37" s="81"/>
      <c r="C37" s="37">
        <f>SUM(D37:E37)</f>
        <v>0</v>
      </c>
      <c r="D37" s="37"/>
      <c r="E37" s="79"/>
      <c r="F37" s="79"/>
      <c r="G37" s="79"/>
      <c r="H37" s="37">
        <f t="shared" si="10"/>
        <v>0</v>
      </c>
      <c r="I37" s="37">
        <f t="shared" si="11"/>
        <v>0</v>
      </c>
      <c r="J37" s="79"/>
      <c r="K37" s="79"/>
      <c r="L37" s="79"/>
      <c r="M37" s="79"/>
      <c r="N37" s="79"/>
      <c r="O37" s="79"/>
      <c r="P37" s="37"/>
      <c r="Q37" s="80"/>
      <c r="R37" s="37">
        <f t="shared" si="13"/>
        <v>0</v>
      </c>
      <c r="S37" s="160"/>
      <c r="T37" s="39">
        <f t="shared" si="2"/>
        <v>0</v>
      </c>
    </row>
    <row r="38" spans="1:30" s="190" customFormat="1" ht="17.25" customHeight="1">
      <c r="A38" s="184" t="s">
        <v>6</v>
      </c>
      <c r="B38" s="185" t="s">
        <v>94</v>
      </c>
      <c r="C38" s="161">
        <f>SUM(C39:C43)</f>
        <v>557</v>
      </c>
      <c r="D38" s="161">
        <f>SUM(D39:D43)</f>
        <v>169</v>
      </c>
      <c r="E38" s="161">
        <f>SUM(E39:E43)</f>
        <v>388</v>
      </c>
      <c r="F38" s="161">
        <f>SUM(F39:F43)</f>
        <v>10</v>
      </c>
      <c r="G38" s="161">
        <f>SUM(G39:G43)</f>
        <v>0</v>
      </c>
      <c r="H38" s="161">
        <f t="shared" si="10"/>
        <v>547</v>
      </c>
      <c r="I38" s="161">
        <f t="shared" si="11"/>
        <v>374</v>
      </c>
      <c r="J38" s="161">
        <f aca="true" t="shared" si="15" ref="J38:Q38">SUM(J39:J43)</f>
        <v>321</v>
      </c>
      <c r="K38" s="161">
        <f t="shared" si="15"/>
        <v>6</v>
      </c>
      <c r="L38" s="161">
        <f t="shared" si="15"/>
        <v>43</v>
      </c>
      <c r="M38" s="161">
        <f t="shared" si="15"/>
        <v>4</v>
      </c>
      <c r="N38" s="161">
        <f t="shared" si="15"/>
        <v>0</v>
      </c>
      <c r="O38" s="161">
        <f t="shared" si="15"/>
        <v>0</v>
      </c>
      <c r="P38" s="161">
        <f t="shared" si="15"/>
        <v>0</v>
      </c>
      <c r="Q38" s="161">
        <f t="shared" si="15"/>
        <v>173</v>
      </c>
      <c r="R38" s="161">
        <f t="shared" si="13"/>
        <v>220</v>
      </c>
      <c r="S38" s="186">
        <f t="shared" si="9"/>
        <v>87.43315508021391</v>
      </c>
      <c r="T38" s="187">
        <f t="shared" si="2"/>
        <v>557</v>
      </c>
      <c r="U38" s="188"/>
      <c r="V38" s="188"/>
      <c r="W38" s="188"/>
      <c r="X38" s="188"/>
      <c r="Y38" s="188"/>
      <c r="Z38" s="188"/>
      <c r="AA38" s="188"/>
      <c r="AB38" s="188"/>
      <c r="AC38" s="188"/>
      <c r="AD38" s="189"/>
    </row>
    <row r="39" spans="1:20" ht="17.25" customHeight="1">
      <c r="A39" s="77">
        <v>1</v>
      </c>
      <c r="B39" s="81" t="s">
        <v>146</v>
      </c>
      <c r="C39" s="37">
        <f>SUM(D39:E39)</f>
        <v>25</v>
      </c>
      <c r="D39" s="37">
        <v>0</v>
      </c>
      <c r="E39" s="79">
        <v>25</v>
      </c>
      <c r="F39" s="79">
        <v>0</v>
      </c>
      <c r="G39" s="79"/>
      <c r="H39" s="37">
        <f t="shared" si="10"/>
        <v>25</v>
      </c>
      <c r="I39" s="37">
        <f t="shared" si="11"/>
        <v>25</v>
      </c>
      <c r="J39" s="79">
        <v>25</v>
      </c>
      <c r="K39" s="79">
        <v>0</v>
      </c>
      <c r="L39" s="37">
        <v>0</v>
      </c>
      <c r="M39" s="79">
        <v>0</v>
      </c>
      <c r="N39" s="79"/>
      <c r="O39" s="79"/>
      <c r="P39" s="37"/>
      <c r="Q39" s="80"/>
      <c r="R39" s="161">
        <f t="shared" si="13"/>
        <v>0</v>
      </c>
      <c r="S39" s="160">
        <f t="shared" si="9"/>
        <v>100</v>
      </c>
      <c r="T39" s="39">
        <f t="shared" si="2"/>
        <v>25</v>
      </c>
    </row>
    <row r="40" spans="1:20" ht="17.25" customHeight="1">
      <c r="A40" s="77">
        <v>2</v>
      </c>
      <c r="B40" s="81" t="s">
        <v>145</v>
      </c>
      <c r="C40" s="37">
        <f>SUM(D40:E40)</f>
        <v>242</v>
      </c>
      <c r="D40" s="37">
        <v>79</v>
      </c>
      <c r="E40" s="79">
        <v>163</v>
      </c>
      <c r="F40" s="79">
        <v>5</v>
      </c>
      <c r="G40" s="79"/>
      <c r="H40" s="37">
        <f t="shared" si="10"/>
        <v>237</v>
      </c>
      <c r="I40" s="37">
        <f t="shared" si="11"/>
        <v>152</v>
      </c>
      <c r="J40" s="79">
        <v>123</v>
      </c>
      <c r="K40" s="79">
        <v>1</v>
      </c>
      <c r="L40" s="37">
        <v>28</v>
      </c>
      <c r="M40" s="79">
        <v>0</v>
      </c>
      <c r="N40" s="79">
        <v>0</v>
      </c>
      <c r="O40" s="79"/>
      <c r="P40" s="37">
        <v>0</v>
      </c>
      <c r="Q40" s="80">
        <v>85</v>
      </c>
      <c r="R40" s="161">
        <f t="shared" si="13"/>
        <v>113</v>
      </c>
      <c r="S40" s="160">
        <f t="shared" si="9"/>
        <v>81.57894736842105</v>
      </c>
      <c r="T40" s="39">
        <f t="shared" si="2"/>
        <v>242</v>
      </c>
    </row>
    <row r="41" spans="1:20" ht="17.25" customHeight="1">
      <c r="A41" s="77">
        <v>3</v>
      </c>
      <c r="B41" s="81" t="s">
        <v>197</v>
      </c>
      <c r="C41" s="37">
        <f>SUM(D41:E41)</f>
        <v>157</v>
      </c>
      <c r="D41" s="37">
        <v>54</v>
      </c>
      <c r="E41" s="79">
        <v>103</v>
      </c>
      <c r="F41" s="79">
        <v>0</v>
      </c>
      <c r="G41" s="79"/>
      <c r="H41" s="37">
        <f t="shared" si="10"/>
        <v>157</v>
      </c>
      <c r="I41" s="37">
        <f t="shared" si="11"/>
        <v>103</v>
      </c>
      <c r="J41" s="79">
        <v>91</v>
      </c>
      <c r="K41" s="79"/>
      <c r="L41" s="79">
        <v>10</v>
      </c>
      <c r="M41" s="79">
        <v>2</v>
      </c>
      <c r="N41" s="79">
        <v>0</v>
      </c>
      <c r="O41" s="79"/>
      <c r="P41" s="37">
        <v>0</v>
      </c>
      <c r="Q41" s="80">
        <v>54</v>
      </c>
      <c r="R41" s="161">
        <f t="shared" si="13"/>
        <v>66</v>
      </c>
      <c r="S41" s="160">
        <f t="shared" si="9"/>
        <v>88.3495145631068</v>
      </c>
      <c r="T41" s="39">
        <f t="shared" si="2"/>
        <v>157</v>
      </c>
    </row>
    <row r="42" spans="1:20" ht="17.25" customHeight="1">
      <c r="A42" s="77">
        <v>4</v>
      </c>
      <c r="B42" s="81" t="s">
        <v>147</v>
      </c>
      <c r="C42" s="37">
        <f>SUM(D42:E42)</f>
        <v>133</v>
      </c>
      <c r="D42" s="37">
        <v>36</v>
      </c>
      <c r="E42" s="79">
        <v>97</v>
      </c>
      <c r="F42" s="79">
        <v>5</v>
      </c>
      <c r="G42" s="79"/>
      <c r="H42" s="37">
        <f t="shared" si="10"/>
        <v>128</v>
      </c>
      <c r="I42" s="37">
        <f t="shared" si="11"/>
        <v>94</v>
      </c>
      <c r="J42" s="79">
        <v>82</v>
      </c>
      <c r="K42" s="79">
        <v>5</v>
      </c>
      <c r="L42" s="79">
        <v>5</v>
      </c>
      <c r="M42" s="79">
        <v>2</v>
      </c>
      <c r="N42" s="79"/>
      <c r="O42" s="79"/>
      <c r="P42" s="37">
        <v>0</v>
      </c>
      <c r="Q42" s="80">
        <v>34</v>
      </c>
      <c r="R42" s="161">
        <f t="shared" si="13"/>
        <v>41</v>
      </c>
      <c r="S42" s="160">
        <f t="shared" si="9"/>
        <v>92.5531914893617</v>
      </c>
      <c r="T42" s="39">
        <f t="shared" si="2"/>
        <v>133</v>
      </c>
    </row>
    <row r="43" spans="1:20" ht="17.25" customHeight="1">
      <c r="A43" s="77"/>
      <c r="B43" s="81"/>
      <c r="C43" s="37">
        <f>SUM(D43:E43)</f>
        <v>0</v>
      </c>
      <c r="D43" s="37"/>
      <c r="E43" s="79"/>
      <c r="F43" s="79"/>
      <c r="G43" s="79"/>
      <c r="H43" s="37">
        <f t="shared" si="10"/>
        <v>0</v>
      </c>
      <c r="I43" s="37">
        <f t="shared" si="11"/>
        <v>0</v>
      </c>
      <c r="J43" s="79"/>
      <c r="K43" s="79"/>
      <c r="L43" s="79"/>
      <c r="M43" s="79"/>
      <c r="N43" s="79"/>
      <c r="O43" s="79"/>
      <c r="P43" s="37"/>
      <c r="Q43" s="80"/>
      <c r="R43" s="37">
        <f t="shared" si="13"/>
        <v>0</v>
      </c>
      <c r="S43" s="160"/>
      <c r="T43" s="39">
        <f t="shared" si="2"/>
        <v>0</v>
      </c>
    </row>
    <row r="44" spans="1:30" s="126" customFormat="1" ht="17.25" customHeight="1">
      <c r="A44" s="75" t="s">
        <v>60</v>
      </c>
      <c r="B44" s="76" t="s">
        <v>95</v>
      </c>
      <c r="C44" s="36">
        <f>SUM(C45:C50)</f>
        <v>1250</v>
      </c>
      <c r="D44" s="36">
        <f>SUM(D45:D50)</f>
        <v>402</v>
      </c>
      <c r="E44" s="36">
        <f>SUM(E45:E50)</f>
        <v>848</v>
      </c>
      <c r="F44" s="36">
        <f>SUM(F45:F50)</f>
        <v>11</v>
      </c>
      <c r="G44" s="36">
        <f>SUM(G45:G50)</f>
        <v>0</v>
      </c>
      <c r="H44" s="36">
        <f t="shared" si="10"/>
        <v>1239</v>
      </c>
      <c r="I44" s="36">
        <f t="shared" si="11"/>
        <v>822</v>
      </c>
      <c r="J44" s="36">
        <f aca="true" t="shared" si="16" ref="J44:Q44">SUM(J45:J50)</f>
        <v>627</v>
      </c>
      <c r="K44" s="36">
        <f t="shared" si="16"/>
        <v>7</v>
      </c>
      <c r="L44" s="36">
        <f t="shared" si="16"/>
        <v>185</v>
      </c>
      <c r="M44" s="36">
        <f t="shared" si="16"/>
        <v>1</v>
      </c>
      <c r="N44" s="36">
        <f t="shared" si="16"/>
        <v>1</v>
      </c>
      <c r="O44" s="36">
        <f t="shared" si="16"/>
        <v>0</v>
      </c>
      <c r="P44" s="36">
        <f t="shared" si="16"/>
        <v>1</v>
      </c>
      <c r="Q44" s="36">
        <f t="shared" si="16"/>
        <v>417</v>
      </c>
      <c r="R44" s="36">
        <f t="shared" si="13"/>
        <v>605</v>
      </c>
      <c r="S44" s="159">
        <f t="shared" si="9"/>
        <v>77.12895377128953</v>
      </c>
      <c r="T44" s="95">
        <f t="shared" si="2"/>
        <v>1250</v>
      </c>
      <c r="U44" s="124"/>
      <c r="V44" s="124"/>
      <c r="W44" s="124"/>
      <c r="X44" s="124"/>
      <c r="Y44" s="124"/>
      <c r="Z44" s="124"/>
      <c r="AA44" s="124"/>
      <c r="AB44" s="124"/>
      <c r="AC44" s="124"/>
      <c r="AD44" s="125"/>
    </row>
    <row r="45" spans="1:20" ht="17.25" customHeight="1">
      <c r="A45" s="77">
        <v>1</v>
      </c>
      <c r="B45" s="81" t="s">
        <v>136</v>
      </c>
      <c r="C45" s="37">
        <f aca="true" t="shared" si="17" ref="C45:C50">SUM(D45:E45)</f>
        <v>165</v>
      </c>
      <c r="D45" s="37">
        <v>14</v>
      </c>
      <c r="E45" s="79">
        <v>151</v>
      </c>
      <c r="F45" s="79">
        <v>2</v>
      </c>
      <c r="G45" s="79"/>
      <c r="H45" s="37">
        <f t="shared" si="10"/>
        <v>163</v>
      </c>
      <c r="I45" s="37">
        <f t="shared" si="11"/>
        <v>153</v>
      </c>
      <c r="J45" s="79">
        <v>147</v>
      </c>
      <c r="K45" s="79">
        <v>0</v>
      </c>
      <c r="L45" s="79">
        <v>6</v>
      </c>
      <c r="M45" s="79">
        <v>0</v>
      </c>
      <c r="N45" s="79">
        <v>0</v>
      </c>
      <c r="O45" s="79">
        <v>0</v>
      </c>
      <c r="P45" s="37">
        <v>0</v>
      </c>
      <c r="Q45" s="80">
        <v>10</v>
      </c>
      <c r="R45" s="37">
        <f t="shared" si="13"/>
        <v>16</v>
      </c>
      <c r="S45" s="160">
        <f t="shared" si="9"/>
        <v>96.07843137254902</v>
      </c>
      <c r="T45" s="39">
        <f t="shared" si="2"/>
        <v>165</v>
      </c>
    </row>
    <row r="46" spans="1:20" ht="17.25" customHeight="1">
      <c r="A46" s="77">
        <v>2</v>
      </c>
      <c r="B46" s="81" t="s">
        <v>137</v>
      </c>
      <c r="C46" s="37">
        <f t="shared" si="17"/>
        <v>225</v>
      </c>
      <c r="D46" s="37">
        <v>96</v>
      </c>
      <c r="E46" s="79">
        <v>129</v>
      </c>
      <c r="F46" s="79">
        <v>2</v>
      </c>
      <c r="G46" s="79"/>
      <c r="H46" s="37">
        <f t="shared" si="10"/>
        <v>223</v>
      </c>
      <c r="I46" s="37">
        <f t="shared" si="11"/>
        <v>133</v>
      </c>
      <c r="J46" s="79">
        <v>97</v>
      </c>
      <c r="K46" s="79">
        <v>4</v>
      </c>
      <c r="L46" s="79">
        <v>32</v>
      </c>
      <c r="M46" s="79">
        <v>0</v>
      </c>
      <c r="N46" s="79">
        <v>0</v>
      </c>
      <c r="O46" s="79">
        <v>0</v>
      </c>
      <c r="P46" s="37">
        <v>0</v>
      </c>
      <c r="Q46" s="80">
        <v>90</v>
      </c>
      <c r="R46" s="37">
        <f t="shared" si="13"/>
        <v>122</v>
      </c>
      <c r="S46" s="160">
        <f t="shared" si="9"/>
        <v>75.93984962406014</v>
      </c>
      <c r="T46" s="39">
        <f t="shared" si="2"/>
        <v>225</v>
      </c>
    </row>
    <row r="47" spans="1:20" ht="17.25" customHeight="1">
      <c r="A47" s="77">
        <v>3</v>
      </c>
      <c r="B47" s="81" t="s">
        <v>138</v>
      </c>
      <c r="C47" s="37">
        <f t="shared" si="17"/>
        <v>242</v>
      </c>
      <c r="D47" s="37">
        <v>107</v>
      </c>
      <c r="E47" s="37">
        <v>135</v>
      </c>
      <c r="F47" s="37">
        <v>2</v>
      </c>
      <c r="G47" s="37"/>
      <c r="H47" s="37">
        <f t="shared" si="10"/>
        <v>240</v>
      </c>
      <c r="I47" s="37">
        <f t="shared" si="11"/>
        <v>155</v>
      </c>
      <c r="J47" s="79">
        <v>108</v>
      </c>
      <c r="K47" s="79">
        <v>0</v>
      </c>
      <c r="L47" s="79">
        <v>45</v>
      </c>
      <c r="M47" s="79">
        <v>0</v>
      </c>
      <c r="N47" s="79">
        <v>1</v>
      </c>
      <c r="O47" s="79">
        <v>0</v>
      </c>
      <c r="P47" s="37">
        <v>1</v>
      </c>
      <c r="Q47" s="80">
        <v>85</v>
      </c>
      <c r="R47" s="37">
        <f t="shared" si="13"/>
        <v>132</v>
      </c>
      <c r="S47" s="160">
        <f t="shared" si="9"/>
        <v>69.6774193548387</v>
      </c>
      <c r="T47" s="39">
        <f t="shared" si="2"/>
        <v>242</v>
      </c>
    </row>
    <row r="48" spans="1:20" ht="17.25" customHeight="1">
      <c r="A48" s="77">
        <v>4</v>
      </c>
      <c r="B48" s="81" t="s">
        <v>139</v>
      </c>
      <c r="C48" s="37">
        <f t="shared" si="17"/>
        <v>371</v>
      </c>
      <c r="D48" s="37">
        <v>115</v>
      </c>
      <c r="E48" s="37">
        <v>256</v>
      </c>
      <c r="F48" s="37">
        <v>5</v>
      </c>
      <c r="G48" s="37"/>
      <c r="H48" s="37">
        <f>SUM(J48:Q48)</f>
        <v>366</v>
      </c>
      <c r="I48" s="37">
        <f>SUM(J48:P48)</f>
        <v>214</v>
      </c>
      <c r="J48" s="79">
        <v>151</v>
      </c>
      <c r="K48" s="79">
        <v>3</v>
      </c>
      <c r="L48" s="79">
        <v>59</v>
      </c>
      <c r="M48" s="79">
        <v>1</v>
      </c>
      <c r="N48" s="79">
        <v>0</v>
      </c>
      <c r="O48" s="79">
        <v>0</v>
      </c>
      <c r="P48" s="37">
        <v>0</v>
      </c>
      <c r="Q48" s="80">
        <v>152</v>
      </c>
      <c r="R48" s="37">
        <f>SUM(L48:Q48)</f>
        <v>212</v>
      </c>
      <c r="S48" s="160">
        <f>(J48+K48)/I48*100</f>
        <v>71.96261682242991</v>
      </c>
      <c r="T48" s="39">
        <f>SUM(F48:H48)</f>
        <v>371</v>
      </c>
    </row>
    <row r="49" spans="1:20" ht="17.25" customHeight="1">
      <c r="A49" s="77">
        <v>5</v>
      </c>
      <c r="B49" s="81" t="s">
        <v>189</v>
      </c>
      <c r="C49" s="37">
        <f t="shared" si="17"/>
        <v>247</v>
      </c>
      <c r="D49" s="37">
        <v>70</v>
      </c>
      <c r="E49" s="79">
        <v>177</v>
      </c>
      <c r="F49" s="79">
        <v>0</v>
      </c>
      <c r="G49" s="79"/>
      <c r="H49" s="37">
        <f t="shared" si="10"/>
        <v>247</v>
      </c>
      <c r="I49" s="37">
        <f t="shared" si="11"/>
        <v>167</v>
      </c>
      <c r="J49" s="79">
        <v>124</v>
      </c>
      <c r="K49" s="79">
        <v>0</v>
      </c>
      <c r="L49" s="79">
        <v>43</v>
      </c>
      <c r="M49" s="79">
        <v>0</v>
      </c>
      <c r="N49" s="79">
        <v>0</v>
      </c>
      <c r="O49" s="79">
        <v>0</v>
      </c>
      <c r="P49" s="37">
        <v>0</v>
      </c>
      <c r="Q49" s="80">
        <v>80</v>
      </c>
      <c r="R49" s="37">
        <f t="shared" si="13"/>
        <v>123</v>
      </c>
      <c r="S49" s="160">
        <f t="shared" si="9"/>
        <v>74.25149700598801</v>
      </c>
      <c r="T49" s="39">
        <f t="shared" si="2"/>
        <v>247</v>
      </c>
    </row>
    <row r="50" spans="1:20" ht="17.25" customHeight="1">
      <c r="A50" s="77"/>
      <c r="B50" s="81"/>
      <c r="C50" s="37">
        <f t="shared" si="17"/>
        <v>0</v>
      </c>
      <c r="D50" s="37"/>
      <c r="E50" s="79"/>
      <c r="F50" s="79"/>
      <c r="G50" s="79"/>
      <c r="H50" s="37">
        <f t="shared" si="10"/>
        <v>0</v>
      </c>
      <c r="I50" s="37">
        <f t="shared" si="11"/>
        <v>0</v>
      </c>
      <c r="J50" s="79"/>
      <c r="K50" s="79"/>
      <c r="L50" s="79"/>
      <c r="M50" s="79"/>
      <c r="N50" s="79"/>
      <c r="O50" s="79"/>
      <c r="P50" s="37"/>
      <c r="Q50" s="80"/>
      <c r="R50" s="37">
        <f t="shared" si="13"/>
        <v>0</v>
      </c>
      <c r="S50" s="160"/>
      <c r="T50" s="39">
        <f t="shared" si="2"/>
        <v>0</v>
      </c>
    </row>
    <row r="51" spans="1:30" s="126" customFormat="1" ht="17.25" customHeight="1">
      <c r="A51" s="75" t="s">
        <v>96</v>
      </c>
      <c r="B51" s="76" t="s">
        <v>97</v>
      </c>
      <c r="C51" s="36">
        <f>SUM(C52:C57)</f>
        <v>1523</v>
      </c>
      <c r="D51" s="36">
        <f>SUM(D52:D57)</f>
        <v>500</v>
      </c>
      <c r="E51" s="36">
        <f>SUM(E52:E57)</f>
        <v>1023</v>
      </c>
      <c r="F51" s="36">
        <f>SUM(F52:F57)</f>
        <v>1</v>
      </c>
      <c r="G51" s="36">
        <f>SUM(G52:G57)</f>
        <v>0</v>
      </c>
      <c r="H51" s="36">
        <f t="shared" si="10"/>
        <v>1522</v>
      </c>
      <c r="I51" s="36">
        <f t="shared" si="11"/>
        <v>1113</v>
      </c>
      <c r="J51" s="36">
        <f aca="true" t="shared" si="18" ref="J51:Q51">SUM(J52:J57)</f>
        <v>753</v>
      </c>
      <c r="K51" s="36">
        <f t="shared" si="18"/>
        <v>23</v>
      </c>
      <c r="L51" s="36">
        <f t="shared" si="18"/>
        <v>322</v>
      </c>
      <c r="M51" s="36">
        <f t="shared" si="18"/>
        <v>13</v>
      </c>
      <c r="N51" s="36">
        <f t="shared" si="18"/>
        <v>0</v>
      </c>
      <c r="O51" s="36">
        <f t="shared" si="18"/>
        <v>0</v>
      </c>
      <c r="P51" s="36">
        <f t="shared" si="18"/>
        <v>2</v>
      </c>
      <c r="Q51" s="36">
        <f t="shared" si="18"/>
        <v>409</v>
      </c>
      <c r="R51" s="36">
        <f t="shared" si="13"/>
        <v>746</v>
      </c>
      <c r="S51" s="159">
        <f t="shared" si="9"/>
        <v>69.7214734950584</v>
      </c>
      <c r="T51" s="95">
        <f t="shared" si="2"/>
        <v>1523</v>
      </c>
      <c r="U51" s="124"/>
      <c r="V51" s="124"/>
      <c r="W51" s="124"/>
      <c r="X51" s="124"/>
      <c r="Y51" s="124"/>
      <c r="Z51" s="124"/>
      <c r="AA51" s="124"/>
      <c r="AB51" s="124"/>
      <c r="AC51" s="124"/>
      <c r="AD51" s="125"/>
    </row>
    <row r="52" spans="1:20" ht="17.25" customHeight="1">
      <c r="A52" s="77" t="s">
        <v>26</v>
      </c>
      <c r="B52" s="81" t="s">
        <v>168</v>
      </c>
      <c r="C52" s="37">
        <f aca="true" t="shared" si="19" ref="C52:C57">SUM(D52:E52)</f>
        <v>63</v>
      </c>
      <c r="D52" s="37">
        <v>13</v>
      </c>
      <c r="E52" s="79">
        <v>50</v>
      </c>
      <c r="F52" s="79"/>
      <c r="G52" s="79"/>
      <c r="H52" s="37">
        <f aca="true" t="shared" si="20" ref="H52:H57">SUM(J52:Q52)</f>
        <v>63</v>
      </c>
      <c r="I52" s="37">
        <f aca="true" t="shared" si="21" ref="I52:I57">SUM(J52:P52)</f>
        <v>62</v>
      </c>
      <c r="J52" s="79">
        <v>42</v>
      </c>
      <c r="K52" s="79">
        <v>1</v>
      </c>
      <c r="L52" s="79">
        <v>19</v>
      </c>
      <c r="M52" s="79"/>
      <c r="N52" s="79"/>
      <c r="O52" s="79"/>
      <c r="P52" s="37"/>
      <c r="Q52" s="80">
        <v>1</v>
      </c>
      <c r="R52" s="37">
        <f aca="true" t="shared" si="22" ref="R52:R57">SUM(L52:Q52)</f>
        <v>20</v>
      </c>
      <c r="S52" s="160">
        <f>(J52+K52)/I52*100</f>
        <v>69.35483870967742</v>
      </c>
      <c r="T52" s="39">
        <f t="shared" si="2"/>
        <v>63</v>
      </c>
    </row>
    <row r="53" spans="1:20" ht="17.25" customHeight="1">
      <c r="A53" s="77" t="s">
        <v>27</v>
      </c>
      <c r="B53" s="81" t="s">
        <v>169</v>
      </c>
      <c r="C53" s="37">
        <f t="shared" si="19"/>
        <v>394</v>
      </c>
      <c r="D53" s="37">
        <v>96</v>
      </c>
      <c r="E53" s="79">
        <v>298</v>
      </c>
      <c r="F53" s="79">
        <v>1</v>
      </c>
      <c r="G53" s="79"/>
      <c r="H53" s="37">
        <f t="shared" si="20"/>
        <v>393</v>
      </c>
      <c r="I53" s="37">
        <f t="shared" si="21"/>
        <v>311</v>
      </c>
      <c r="J53" s="79">
        <v>250</v>
      </c>
      <c r="K53" s="79">
        <v>13</v>
      </c>
      <c r="L53" s="79">
        <v>46</v>
      </c>
      <c r="M53" s="79">
        <v>1</v>
      </c>
      <c r="N53" s="79"/>
      <c r="O53" s="79"/>
      <c r="P53" s="37">
        <v>1</v>
      </c>
      <c r="Q53" s="80">
        <v>82</v>
      </c>
      <c r="R53" s="37">
        <f t="shared" si="22"/>
        <v>130</v>
      </c>
      <c r="S53" s="160">
        <f>(J53+K53)/I53*100</f>
        <v>84.56591639871382</v>
      </c>
      <c r="T53" s="39">
        <f t="shared" si="2"/>
        <v>394</v>
      </c>
    </row>
    <row r="54" spans="1:20" ht="17.25" customHeight="1">
      <c r="A54" s="77" t="s">
        <v>28</v>
      </c>
      <c r="B54" s="81" t="s">
        <v>170</v>
      </c>
      <c r="C54" s="37">
        <f t="shared" si="19"/>
        <v>313</v>
      </c>
      <c r="D54" s="37">
        <v>154</v>
      </c>
      <c r="E54" s="79">
        <v>159</v>
      </c>
      <c r="F54" s="79"/>
      <c r="G54" s="79"/>
      <c r="H54" s="37">
        <f t="shared" si="20"/>
        <v>313</v>
      </c>
      <c r="I54" s="37">
        <f t="shared" si="21"/>
        <v>192</v>
      </c>
      <c r="J54" s="79">
        <v>90</v>
      </c>
      <c r="K54" s="79">
        <v>4</v>
      </c>
      <c r="L54" s="79">
        <v>94</v>
      </c>
      <c r="M54" s="79">
        <v>4</v>
      </c>
      <c r="N54" s="79"/>
      <c r="O54" s="79"/>
      <c r="P54" s="37"/>
      <c r="Q54" s="80">
        <v>121</v>
      </c>
      <c r="R54" s="37">
        <f t="shared" si="22"/>
        <v>219</v>
      </c>
      <c r="S54" s="160">
        <f>(J54+K54)/I54*100</f>
        <v>48.95833333333333</v>
      </c>
      <c r="T54" s="39">
        <f t="shared" si="2"/>
        <v>313</v>
      </c>
    </row>
    <row r="55" spans="1:20" ht="17.25" customHeight="1">
      <c r="A55" s="77" t="s">
        <v>39</v>
      </c>
      <c r="B55" s="81" t="s">
        <v>171</v>
      </c>
      <c r="C55" s="37">
        <f t="shared" si="19"/>
        <v>285</v>
      </c>
      <c r="D55" s="37">
        <v>118</v>
      </c>
      <c r="E55" s="79">
        <v>167</v>
      </c>
      <c r="F55" s="79"/>
      <c r="G55" s="79"/>
      <c r="H55" s="37">
        <f t="shared" si="20"/>
        <v>285</v>
      </c>
      <c r="I55" s="37">
        <f t="shared" si="21"/>
        <v>190</v>
      </c>
      <c r="J55" s="79">
        <v>96</v>
      </c>
      <c r="K55" s="79">
        <v>2</v>
      </c>
      <c r="L55" s="79">
        <v>89</v>
      </c>
      <c r="M55" s="79">
        <v>3</v>
      </c>
      <c r="N55" s="79"/>
      <c r="O55" s="79"/>
      <c r="P55" s="37"/>
      <c r="Q55" s="80">
        <v>95</v>
      </c>
      <c r="R55" s="37">
        <f t="shared" si="22"/>
        <v>187</v>
      </c>
      <c r="S55" s="160">
        <f>(J55+K55)/I55*100</f>
        <v>51.578947368421055</v>
      </c>
      <c r="T55" s="39">
        <f t="shared" si="2"/>
        <v>285</v>
      </c>
    </row>
    <row r="56" spans="1:20" ht="17.25" customHeight="1">
      <c r="A56" s="77" t="s">
        <v>40</v>
      </c>
      <c r="B56" s="81" t="s">
        <v>172</v>
      </c>
      <c r="C56" s="37">
        <f t="shared" si="19"/>
        <v>468</v>
      </c>
      <c r="D56" s="37">
        <v>119</v>
      </c>
      <c r="E56" s="79">
        <v>349</v>
      </c>
      <c r="F56" s="79"/>
      <c r="G56" s="79"/>
      <c r="H56" s="37">
        <f t="shared" si="20"/>
        <v>468</v>
      </c>
      <c r="I56" s="37">
        <f t="shared" si="21"/>
        <v>358</v>
      </c>
      <c r="J56" s="79">
        <v>275</v>
      </c>
      <c r="K56" s="79">
        <v>3</v>
      </c>
      <c r="L56" s="79">
        <v>74</v>
      </c>
      <c r="M56" s="79">
        <v>5</v>
      </c>
      <c r="N56" s="79"/>
      <c r="O56" s="79"/>
      <c r="P56" s="37">
        <v>1</v>
      </c>
      <c r="Q56" s="80">
        <v>110</v>
      </c>
      <c r="R56" s="37">
        <f t="shared" si="22"/>
        <v>190</v>
      </c>
      <c r="S56" s="160">
        <f>(J56+K56)/I56*100</f>
        <v>77.6536312849162</v>
      </c>
      <c r="T56" s="39">
        <f t="shared" si="2"/>
        <v>468</v>
      </c>
    </row>
    <row r="57" spans="1:20" ht="17.25" customHeight="1">
      <c r="A57" s="77"/>
      <c r="B57" s="81"/>
      <c r="C57" s="37">
        <f t="shared" si="19"/>
        <v>0</v>
      </c>
      <c r="D57" s="37"/>
      <c r="E57" s="79"/>
      <c r="F57" s="79"/>
      <c r="G57" s="79"/>
      <c r="H57" s="37">
        <f t="shared" si="20"/>
        <v>0</v>
      </c>
      <c r="I57" s="37">
        <f t="shared" si="21"/>
        <v>0</v>
      </c>
      <c r="J57" s="79"/>
      <c r="K57" s="79"/>
      <c r="L57" s="79"/>
      <c r="M57" s="79"/>
      <c r="N57" s="79"/>
      <c r="O57" s="79"/>
      <c r="P57" s="37"/>
      <c r="Q57" s="80"/>
      <c r="R57" s="37">
        <f t="shared" si="22"/>
        <v>0</v>
      </c>
      <c r="S57" s="160"/>
      <c r="T57" s="39">
        <f t="shared" si="2"/>
        <v>0</v>
      </c>
    </row>
    <row r="58" spans="1:30" s="123" customFormat="1" ht="17.25" customHeight="1">
      <c r="A58" s="181" t="s">
        <v>98</v>
      </c>
      <c r="B58" s="182" t="s">
        <v>99</v>
      </c>
      <c r="C58" s="96">
        <f>SUM(C59:C67)</f>
        <v>2225</v>
      </c>
      <c r="D58" s="96">
        <f>SUM(D59:D67)</f>
        <v>815</v>
      </c>
      <c r="E58" s="96">
        <f>SUM(E59:E67)</f>
        <v>1410</v>
      </c>
      <c r="F58" s="96">
        <f>SUM(F59:F67)</f>
        <v>23</v>
      </c>
      <c r="G58" s="96">
        <f>SUM(G59:G67)</f>
        <v>0</v>
      </c>
      <c r="H58" s="96">
        <f>SUM(J58:Q58)</f>
        <v>2202</v>
      </c>
      <c r="I58" s="96">
        <f>SUM(J58:P58)</f>
        <v>1634</v>
      </c>
      <c r="J58" s="96">
        <f>SUM(J59:J67)</f>
        <v>1057</v>
      </c>
      <c r="K58" s="96">
        <f aca="true" t="shared" si="23" ref="K58:Q58">SUM(K59:K67)</f>
        <v>7</v>
      </c>
      <c r="L58" s="96">
        <f t="shared" si="23"/>
        <v>526</v>
      </c>
      <c r="M58" s="96">
        <f t="shared" si="23"/>
        <v>32</v>
      </c>
      <c r="N58" s="96">
        <f t="shared" si="23"/>
        <v>0</v>
      </c>
      <c r="O58" s="96">
        <f t="shared" si="23"/>
        <v>0</v>
      </c>
      <c r="P58" s="96">
        <f t="shared" si="23"/>
        <v>12</v>
      </c>
      <c r="Q58" s="96">
        <f t="shared" si="23"/>
        <v>568</v>
      </c>
      <c r="R58" s="96">
        <f>SUM(L58:Q58)</f>
        <v>1138</v>
      </c>
      <c r="S58" s="170">
        <f>(J58+K58)/I58*100</f>
        <v>65.11627906976744</v>
      </c>
      <c r="T58" s="74">
        <f t="shared" si="2"/>
        <v>2225</v>
      </c>
      <c r="U58" s="121"/>
      <c r="V58" s="121"/>
      <c r="W58" s="121"/>
      <c r="X58" s="121"/>
      <c r="Y58" s="121"/>
      <c r="Z58" s="121"/>
      <c r="AA58" s="121"/>
      <c r="AB58" s="121"/>
      <c r="AC58" s="121"/>
      <c r="AD58" s="122"/>
    </row>
    <row r="59" spans="1:30" s="129" customFormat="1" ht="17.25" customHeight="1">
      <c r="A59" s="77">
        <v>1</v>
      </c>
      <c r="B59" s="135" t="s">
        <v>177</v>
      </c>
      <c r="C59" s="98">
        <f>SUM(D59:E59)</f>
        <v>268</v>
      </c>
      <c r="D59" s="98">
        <v>86</v>
      </c>
      <c r="E59" s="98">
        <v>182</v>
      </c>
      <c r="F59" s="98">
        <v>2</v>
      </c>
      <c r="G59" s="98">
        <v>0</v>
      </c>
      <c r="H59" s="98">
        <f>SUM(J59:Q59)</f>
        <v>266</v>
      </c>
      <c r="I59" s="98">
        <f>SUM(J59:P59)</f>
        <v>201</v>
      </c>
      <c r="J59" s="98">
        <v>137</v>
      </c>
      <c r="K59" s="98">
        <v>2</v>
      </c>
      <c r="L59" s="98">
        <v>54</v>
      </c>
      <c r="M59" s="98">
        <v>8</v>
      </c>
      <c r="N59" s="98">
        <v>0</v>
      </c>
      <c r="O59" s="98">
        <v>0</v>
      </c>
      <c r="P59" s="98">
        <v>0</v>
      </c>
      <c r="Q59" s="98">
        <v>65</v>
      </c>
      <c r="R59" s="98">
        <f>SUM(L59:Q59)</f>
        <v>127</v>
      </c>
      <c r="S59" s="162">
        <f>(J59+K59)/I59*100</f>
        <v>69.15422885572139</v>
      </c>
      <c r="T59" s="99">
        <f>SUM(F59:H59)</f>
        <v>268</v>
      </c>
      <c r="U59" s="127"/>
      <c r="V59" s="127"/>
      <c r="W59" s="127"/>
      <c r="X59" s="127"/>
      <c r="Y59" s="127"/>
      <c r="Z59" s="127"/>
      <c r="AA59" s="127"/>
      <c r="AB59" s="127"/>
      <c r="AC59" s="127"/>
      <c r="AD59" s="128"/>
    </row>
    <row r="60" spans="1:20" ht="17.25" customHeight="1">
      <c r="A60" s="77">
        <v>2</v>
      </c>
      <c r="B60" s="135" t="s">
        <v>163</v>
      </c>
      <c r="C60" s="37">
        <f>SUM(D60:E60)</f>
        <v>200</v>
      </c>
      <c r="D60" s="37">
        <v>90</v>
      </c>
      <c r="E60" s="79">
        <v>110</v>
      </c>
      <c r="F60" s="79">
        <v>0</v>
      </c>
      <c r="G60" s="79">
        <v>0</v>
      </c>
      <c r="H60" s="37">
        <f aca="true" t="shared" si="24" ref="H60:H67">SUM(J60:Q60)</f>
        <v>200</v>
      </c>
      <c r="I60" s="37">
        <f aca="true" t="shared" si="25" ref="I60:I67">SUM(J60:P60)</f>
        <v>159</v>
      </c>
      <c r="J60" s="79">
        <v>82</v>
      </c>
      <c r="K60" s="79">
        <v>0</v>
      </c>
      <c r="L60" s="79">
        <v>77</v>
      </c>
      <c r="M60" s="79">
        <v>0</v>
      </c>
      <c r="N60" s="79">
        <v>0</v>
      </c>
      <c r="O60" s="79">
        <v>0</v>
      </c>
      <c r="P60" s="37">
        <v>0</v>
      </c>
      <c r="Q60" s="80">
        <v>41</v>
      </c>
      <c r="R60" s="37">
        <f aca="true" t="shared" si="26" ref="R60:R67">SUM(L60:Q60)</f>
        <v>118</v>
      </c>
      <c r="S60" s="160">
        <f aca="true" t="shared" si="27" ref="S60:S66">(J60+K60)/I60*100</f>
        <v>51.57232704402516</v>
      </c>
      <c r="T60" s="39">
        <f t="shared" si="2"/>
        <v>200</v>
      </c>
    </row>
    <row r="61" spans="1:20" ht="17.25" customHeight="1">
      <c r="A61" s="77">
        <v>3</v>
      </c>
      <c r="B61" s="135" t="s">
        <v>164</v>
      </c>
      <c r="C61" s="37">
        <f aca="true" t="shared" si="28" ref="C61:C67">SUM(D61:E61)</f>
        <v>302</v>
      </c>
      <c r="D61" s="37">
        <v>133</v>
      </c>
      <c r="E61" s="79">
        <v>169</v>
      </c>
      <c r="F61" s="79">
        <v>2</v>
      </c>
      <c r="G61" s="79">
        <v>0</v>
      </c>
      <c r="H61" s="37">
        <f t="shared" si="24"/>
        <v>300</v>
      </c>
      <c r="I61" s="37">
        <f t="shared" si="25"/>
        <v>202</v>
      </c>
      <c r="J61" s="79">
        <v>129</v>
      </c>
      <c r="K61" s="79">
        <v>2</v>
      </c>
      <c r="L61" s="79">
        <v>71</v>
      </c>
      <c r="M61" s="79">
        <v>0</v>
      </c>
      <c r="N61" s="79">
        <v>0</v>
      </c>
      <c r="O61" s="79">
        <v>0</v>
      </c>
      <c r="P61" s="37">
        <v>0</v>
      </c>
      <c r="Q61" s="80">
        <v>98</v>
      </c>
      <c r="R61" s="37">
        <f t="shared" si="26"/>
        <v>169</v>
      </c>
      <c r="S61" s="160">
        <f t="shared" si="27"/>
        <v>64.85148514851485</v>
      </c>
      <c r="T61" s="39">
        <f t="shared" si="2"/>
        <v>302</v>
      </c>
    </row>
    <row r="62" spans="1:20" ht="17.25" customHeight="1">
      <c r="A62" s="77">
        <v>4</v>
      </c>
      <c r="B62" s="135" t="s">
        <v>166</v>
      </c>
      <c r="C62" s="37">
        <f t="shared" si="28"/>
        <v>360</v>
      </c>
      <c r="D62" s="37">
        <v>122</v>
      </c>
      <c r="E62" s="79">
        <v>238</v>
      </c>
      <c r="F62" s="79">
        <v>0</v>
      </c>
      <c r="G62" s="79">
        <v>0</v>
      </c>
      <c r="H62" s="37">
        <f t="shared" si="24"/>
        <v>360</v>
      </c>
      <c r="I62" s="37">
        <f t="shared" si="25"/>
        <v>271</v>
      </c>
      <c r="J62" s="79">
        <v>182</v>
      </c>
      <c r="K62" s="79">
        <v>0</v>
      </c>
      <c r="L62" s="79">
        <v>76</v>
      </c>
      <c r="M62" s="79">
        <v>13</v>
      </c>
      <c r="N62" s="79">
        <v>0</v>
      </c>
      <c r="O62" s="79">
        <v>0</v>
      </c>
      <c r="P62" s="37">
        <v>0</v>
      </c>
      <c r="Q62" s="80">
        <v>89</v>
      </c>
      <c r="R62" s="37">
        <f t="shared" si="26"/>
        <v>178</v>
      </c>
      <c r="S62" s="160">
        <f t="shared" si="27"/>
        <v>67.15867158671587</v>
      </c>
      <c r="T62" s="39">
        <f t="shared" si="2"/>
        <v>360</v>
      </c>
    </row>
    <row r="63" spans="1:20" ht="17.25" customHeight="1">
      <c r="A63" s="77">
        <v>5</v>
      </c>
      <c r="B63" s="135" t="s">
        <v>167</v>
      </c>
      <c r="C63" s="37">
        <f t="shared" si="28"/>
        <v>455</v>
      </c>
      <c r="D63" s="37">
        <v>159</v>
      </c>
      <c r="E63" s="79">
        <v>296</v>
      </c>
      <c r="F63" s="79">
        <v>10</v>
      </c>
      <c r="G63" s="79">
        <v>0</v>
      </c>
      <c r="H63" s="37">
        <f t="shared" si="24"/>
        <v>445</v>
      </c>
      <c r="I63" s="37">
        <f t="shared" si="25"/>
        <v>312</v>
      </c>
      <c r="J63" s="37">
        <v>221</v>
      </c>
      <c r="K63" s="37">
        <v>2</v>
      </c>
      <c r="L63" s="79">
        <v>85</v>
      </c>
      <c r="M63" s="79">
        <v>4</v>
      </c>
      <c r="N63" s="79">
        <v>0</v>
      </c>
      <c r="O63" s="79">
        <v>0</v>
      </c>
      <c r="P63" s="37">
        <v>0</v>
      </c>
      <c r="Q63" s="80">
        <v>133</v>
      </c>
      <c r="R63" s="37">
        <f t="shared" si="26"/>
        <v>222</v>
      </c>
      <c r="S63" s="160">
        <f t="shared" si="27"/>
        <v>71.47435897435898</v>
      </c>
      <c r="T63" s="39">
        <f t="shared" si="2"/>
        <v>455</v>
      </c>
    </row>
    <row r="64" spans="1:20" ht="17.25" customHeight="1">
      <c r="A64" s="77">
        <v>6</v>
      </c>
      <c r="B64" s="135" t="s">
        <v>175</v>
      </c>
      <c r="C64" s="37">
        <f t="shared" si="28"/>
        <v>395</v>
      </c>
      <c r="D64" s="37">
        <v>164</v>
      </c>
      <c r="E64" s="79">
        <v>231</v>
      </c>
      <c r="F64" s="79">
        <v>6</v>
      </c>
      <c r="G64" s="79">
        <v>0</v>
      </c>
      <c r="H64" s="37">
        <f t="shared" si="24"/>
        <v>389</v>
      </c>
      <c r="I64" s="37">
        <f t="shared" si="25"/>
        <v>279</v>
      </c>
      <c r="J64" s="79">
        <v>158</v>
      </c>
      <c r="K64" s="79">
        <v>1</v>
      </c>
      <c r="L64" s="79">
        <v>108</v>
      </c>
      <c r="M64" s="79">
        <v>6</v>
      </c>
      <c r="N64" s="79">
        <v>0</v>
      </c>
      <c r="O64" s="79">
        <v>0</v>
      </c>
      <c r="P64" s="37">
        <v>6</v>
      </c>
      <c r="Q64" s="80">
        <v>110</v>
      </c>
      <c r="R64" s="37">
        <f t="shared" si="26"/>
        <v>230</v>
      </c>
      <c r="S64" s="160">
        <f t="shared" si="27"/>
        <v>56.98924731182796</v>
      </c>
      <c r="T64" s="39">
        <f t="shared" si="2"/>
        <v>395</v>
      </c>
    </row>
    <row r="65" spans="1:20" ht="17.25" customHeight="1">
      <c r="A65" s="77">
        <v>7</v>
      </c>
      <c r="B65" s="135" t="s">
        <v>155</v>
      </c>
      <c r="C65" s="37">
        <f t="shared" si="28"/>
        <v>188</v>
      </c>
      <c r="D65" s="37">
        <v>60</v>
      </c>
      <c r="E65" s="79">
        <v>128</v>
      </c>
      <c r="F65" s="79">
        <v>3</v>
      </c>
      <c r="G65" s="79">
        <v>0</v>
      </c>
      <c r="H65" s="37">
        <f t="shared" si="24"/>
        <v>185</v>
      </c>
      <c r="I65" s="37">
        <f t="shared" si="25"/>
        <v>153</v>
      </c>
      <c r="J65" s="79">
        <v>95</v>
      </c>
      <c r="K65" s="79">
        <v>0</v>
      </c>
      <c r="L65" s="79">
        <v>51</v>
      </c>
      <c r="M65" s="79">
        <v>1</v>
      </c>
      <c r="N65" s="79">
        <v>0</v>
      </c>
      <c r="O65" s="79">
        <v>0</v>
      </c>
      <c r="P65" s="37">
        <v>6</v>
      </c>
      <c r="Q65" s="80">
        <v>32</v>
      </c>
      <c r="R65" s="37">
        <f t="shared" si="26"/>
        <v>90</v>
      </c>
      <c r="S65" s="160">
        <f t="shared" si="27"/>
        <v>62.091503267973856</v>
      </c>
      <c r="T65" s="39">
        <f t="shared" si="2"/>
        <v>188</v>
      </c>
    </row>
    <row r="66" spans="1:20" ht="17.25" customHeight="1">
      <c r="A66" s="77">
        <v>8</v>
      </c>
      <c r="B66" s="135" t="s">
        <v>165</v>
      </c>
      <c r="C66" s="37">
        <f t="shared" si="28"/>
        <v>57</v>
      </c>
      <c r="D66" s="37">
        <v>1</v>
      </c>
      <c r="E66" s="79">
        <v>56</v>
      </c>
      <c r="F66" s="79">
        <v>0</v>
      </c>
      <c r="G66" s="79">
        <v>0</v>
      </c>
      <c r="H66" s="37">
        <f t="shared" si="24"/>
        <v>57</v>
      </c>
      <c r="I66" s="37">
        <f t="shared" si="25"/>
        <v>57</v>
      </c>
      <c r="J66" s="79">
        <v>53</v>
      </c>
      <c r="K66" s="79">
        <v>0</v>
      </c>
      <c r="L66" s="79">
        <v>4</v>
      </c>
      <c r="M66" s="79">
        <v>0</v>
      </c>
      <c r="N66" s="79">
        <v>0</v>
      </c>
      <c r="O66" s="79">
        <v>0</v>
      </c>
      <c r="P66" s="37">
        <v>0</v>
      </c>
      <c r="Q66" s="80">
        <v>0</v>
      </c>
      <c r="R66" s="37">
        <f t="shared" si="26"/>
        <v>4</v>
      </c>
      <c r="S66" s="160">
        <f t="shared" si="27"/>
        <v>92.98245614035088</v>
      </c>
      <c r="T66" s="39">
        <f t="shared" si="2"/>
        <v>57</v>
      </c>
    </row>
    <row r="67" spans="1:20" ht="17.25" customHeight="1">
      <c r="A67" s="77"/>
      <c r="B67" s="81"/>
      <c r="C67" s="37">
        <f t="shared" si="28"/>
        <v>0</v>
      </c>
      <c r="D67" s="37"/>
      <c r="E67" s="79"/>
      <c r="F67" s="79"/>
      <c r="G67" s="79"/>
      <c r="H67" s="37">
        <f t="shared" si="24"/>
        <v>0</v>
      </c>
      <c r="I67" s="37">
        <f t="shared" si="25"/>
        <v>0</v>
      </c>
      <c r="J67" s="79"/>
      <c r="K67" s="79"/>
      <c r="L67" s="79"/>
      <c r="M67" s="79"/>
      <c r="N67" s="79"/>
      <c r="O67" s="79"/>
      <c r="P67" s="37"/>
      <c r="Q67" s="80"/>
      <c r="R67" s="37">
        <f t="shared" si="26"/>
        <v>0</v>
      </c>
      <c r="S67" s="160"/>
      <c r="T67" s="39">
        <f t="shared" si="2"/>
        <v>0</v>
      </c>
    </row>
    <row r="68" spans="1:30" s="123" customFormat="1" ht="17.25" customHeight="1">
      <c r="A68" s="181" t="s">
        <v>100</v>
      </c>
      <c r="B68" s="182" t="s">
        <v>101</v>
      </c>
      <c r="C68" s="96">
        <f>SUM(C69:C78)</f>
        <v>2763</v>
      </c>
      <c r="D68" s="96">
        <f>SUM(D69:D78)</f>
        <v>1141</v>
      </c>
      <c r="E68" s="96">
        <f>SUM(E69:E78)</f>
        <v>1622</v>
      </c>
      <c r="F68" s="96">
        <f>SUM(F69:F78)</f>
        <v>14</v>
      </c>
      <c r="G68" s="96">
        <f>SUM(G69:G78)</f>
        <v>0</v>
      </c>
      <c r="H68" s="96">
        <f>SUM(J68:Q68)</f>
        <v>2749</v>
      </c>
      <c r="I68" s="96">
        <f>SUM(J68:P68)</f>
        <v>1920</v>
      </c>
      <c r="J68" s="96">
        <f aca="true" t="shared" si="29" ref="J68:Q68">SUM(J69:J78)</f>
        <v>1195</v>
      </c>
      <c r="K68" s="96">
        <f t="shared" si="29"/>
        <v>58</v>
      </c>
      <c r="L68" s="96">
        <f t="shared" si="29"/>
        <v>662</v>
      </c>
      <c r="M68" s="96">
        <f t="shared" si="29"/>
        <v>5</v>
      </c>
      <c r="N68" s="96">
        <f t="shared" si="29"/>
        <v>0</v>
      </c>
      <c r="O68" s="96">
        <f t="shared" si="29"/>
        <v>0</v>
      </c>
      <c r="P68" s="96">
        <f t="shared" si="29"/>
        <v>0</v>
      </c>
      <c r="Q68" s="96">
        <f t="shared" si="29"/>
        <v>829</v>
      </c>
      <c r="R68" s="96">
        <f>SUM(L68:Q68)</f>
        <v>1496</v>
      </c>
      <c r="S68" s="170">
        <f>(J68+K68)/I68*100</f>
        <v>65.26041666666667</v>
      </c>
      <c r="T68" s="74">
        <f t="shared" si="2"/>
        <v>2763</v>
      </c>
      <c r="U68" s="121"/>
      <c r="V68" s="121"/>
      <c r="W68" s="121"/>
      <c r="X68" s="121"/>
      <c r="Y68" s="121"/>
      <c r="Z68" s="121"/>
      <c r="AA68" s="121"/>
      <c r="AB68" s="121"/>
      <c r="AC68" s="121"/>
      <c r="AD68" s="122"/>
    </row>
    <row r="69" spans="1:20" ht="17.25" customHeight="1">
      <c r="A69" s="77">
        <v>1</v>
      </c>
      <c r="B69" s="78" t="s">
        <v>130</v>
      </c>
      <c r="C69" s="37">
        <f>SUM(D69:E69)</f>
        <v>431</v>
      </c>
      <c r="D69" s="37">
        <v>205</v>
      </c>
      <c r="E69" s="79">
        <v>226</v>
      </c>
      <c r="F69" s="79">
        <v>2</v>
      </c>
      <c r="G69" s="79">
        <v>0</v>
      </c>
      <c r="H69" s="37">
        <f aca="true" t="shared" si="30" ref="H69:H78">SUM(J69:Q69)</f>
        <v>429</v>
      </c>
      <c r="I69" s="37">
        <f aca="true" t="shared" si="31" ref="I69:I78">SUM(J69:P69)</f>
        <v>290</v>
      </c>
      <c r="J69" s="79">
        <v>171</v>
      </c>
      <c r="K69" s="79">
        <v>12</v>
      </c>
      <c r="L69" s="79">
        <v>107</v>
      </c>
      <c r="M69" s="79">
        <v>0</v>
      </c>
      <c r="N69" s="79">
        <v>0</v>
      </c>
      <c r="O69" s="79">
        <v>0</v>
      </c>
      <c r="P69" s="37">
        <v>0</v>
      </c>
      <c r="Q69" s="80">
        <v>139</v>
      </c>
      <c r="R69" s="37">
        <f aca="true" t="shared" si="32" ref="R69:R78">SUM(L69:Q69)</f>
        <v>246</v>
      </c>
      <c r="S69" s="160">
        <f aca="true" t="shared" si="33" ref="S69:S77">(J69+K69)/I69*100</f>
        <v>63.10344827586207</v>
      </c>
      <c r="T69" s="39">
        <f t="shared" si="2"/>
        <v>431</v>
      </c>
    </row>
    <row r="70" spans="1:20" ht="17.25" customHeight="1">
      <c r="A70" s="77">
        <v>2</v>
      </c>
      <c r="B70" s="78" t="s">
        <v>131</v>
      </c>
      <c r="C70" s="37">
        <f aca="true" t="shared" si="34" ref="C70:C78">SUM(D70:E70)</f>
        <v>338</v>
      </c>
      <c r="D70" s="37">
        <v>125</v>
      </c>
      <c r="E70" s="79">
        <v>213</v>
      </c>
      <c r="F70" s="79">
        <v>3</v>
      </c>
      <c r="G70" s="79">
        <v>0</v>
      </c>
      <c r="H70" s="37">
        <f t="shared" si="30"/>
        <v>335</v>
      </c>
      <c r="I70" s="37">
        <f t="shared" si="31"/>
        <v>252</v>
      </c>
      <c r="J70" s="79">
        <v>152</v>
      </c>
      <c r="K70" s="79">
        <v>4</v>
      </c>
      <c r="L70" s="79">
        <v>93</v>
      </c>
      <c r="M70" s="79">
        <v>3</v>
      </c>
      <c r="N70" s="79">
        <v>0</v>
      </c>
      <c r="O70" s="79">
        <v>0</v>
      </c>
      <c r="P70" s="37">
        <v>0</v>
      </c>
      <c r="Q70" s="80">
        <v>83</v>
      </c>
      <c r="R70" s="37">
        <f t="shared" si="32"/>
        <v>179</v>
      </c>
      <c r="S70" s="160">
        <f t="shared" si="33"/>
        <v>61.904761904761905</v>
      </c>
      <c r="T70" s="39">
        <f aca="true" t="shared" si="35" ref="T70:T118">SUM(F70:H70)</f>
        <v>338</v>
      </c>
    </row>
    <row r="71" spans="1:20" ht="17.25" customHeight="1">
      <c r="A71" s="77">
        <v>3</v>
      </c>
      <c r="B71" s="78" t="s">
        <v>132</v>
      </c>
      <c r="C71" s="37">
        <f t="shared" si="34"/>
        <v>349</v>
      </c>
      <c r="D71" s="37">
        <v>105</v>
      </c>
      <c r="E71" s="79">
        <v>244</v>
      </c>
      <c r="F71" s="79">
        <v>2</v>
      </c>
      <c r="G71" s="79">
        <v>0</v>
      </c>
      <c r="H71" s="37">
        <f t="shared" si="30"/>
        <v>347</v>
      </c>
      <c r="I71" s="37">
        <f t="shared" si="31"/>
        <v>275</v>
      </c>
      <c r="J71" s="79">
        <v>201</v>
      </c>
      <c r="K71" s="79">
        <v>9</v>
      </c>
      <c r="L71" s="79">
        <v>65</v>
      </c>
      <c r="M71" s="79">
        <v>0</v>
      </c>
      <c r="N71" s="79">
        <v>0</v>
      </c>
      <c r="O71" s="79">
        <v>0</v>
      </c>
      <c r="P71" s="37">
        <v>0</v>
      </c>
      <c r="Q71" s="80">
        <v>72</v>
      </c>
      <c r="R71" s="37">
        <f t="shared" si="32"/>
        <v>137</v>
      </c>
      <c r="S71" s="160">
        <f t="shared" si="33"/>
        <v>76.36363636363637</v>
      </c>
      <c r="T71" s="39">
        <f t="shared" si="35"/>
        <v>349</v>
      </c>
    </row>
    <row r="72" spans="1:20" ht="17.25" customHeight="1">
      <c r="A72" s="77">
        <v>4</v>
      </c>
      <c r="B72" s="78" t="s">
        <v>133</v>
      </c>
      <c r="C72" s="37">
        <f>SUM(D72:E72)</f>
        <v>354</v>
      </c>
      <c r="D72" s="37">
        <v>168</v>
      </c>
      <c r="E72" s="79">
        <v>186</v>
      </c>
      <c r="F72" s="79">
        <v>2</v>
      </c>
      <c r="G72" s="79">
        <v>0</v>
      </c>
      <c r="H72" s="37">
        <f>SUM(J72:Q72)</f>
        <v>352</v>
      </c>
      <c r="I72" s="37">
        <f>SUM(J72:P72)</f>
        <v>232</v>
      </c>
      <c r="J72" s="79">
        <v>139</v>
      </c>
      <c r="K72" s="79">
        <v>11</v>
      </c>
      <c r="L72" s="79">
        <v>82</v>
      </c>
      <c r="M72" s="79">
        <v>0</v>
      </c>
      <c r="N72" s="79">
        <v>0</v>
      </c>
      <c r="O72" s="79">
        <v>0</v>
      </c>
      <c r="P72" s="37">
        <v>0</v>
      </c>
      <c r="Q72" s="80">
        <v>120</v>
      </c>
      <c r="R72" s="37">
        <f>SUM(L72:Q72)</f>
        <v>202</v>
      </c>
      <c r="S72" s="160">
        <f>(J72+K72)/I72*100</f>
        <v>64.65517241379311</v>
      </c>
      <c r="T72" s="39">
        <f>SUM(F72:H72)</f>
        <v>354</v>
      </c>
    </row>
    <row r="73" spans="1:20" ht="17.25" customHeight="1">
      <c r="A73" s="77">
        <v>5</v>
      </c>
      <c r="B73" s="78" t="s">
        <v>134</v>
      </c>
      <c r="C73" s="37">
        <f>SUM(D73:E73)</f>
        <v>426</v>
      </c>
      <c r="D73" s="37">
        <v>210</v>
      </c>
      <c r="E73" s="79">
        <v>216</v>
      </c>
      <c r="F73" s="79">
        <v>4</v>
      </c>
      <c r="G73" s="79">
        <v>0</v>
      </c>
      <c r="H73" s="37">
        <f>SUM(J73:Q73)</f>
        <v>422</v>
      </c>
      <c r="I73" s="37">
        <f>SUM(J73:P73)</f>
        <v>266</v>
      </c>
      <c r="J73" s="79">
        <v>176</v>
      </c>
      <c r="K73" s="79">
        <v>3</v>
      </c>
      <c r="L73" s="79">
        <v>87</v>
      </c>
      <c r="M73" s="79">
        <v>0</v>
      </c>
      <c r="N73" s="79">
        <v>0</v>
      </c>
      <c r="O73" s="79">
        <v>0</v>
      </c>
      <c r="P73" s="37">
        <v>0</v>
      </c>
      <c r="Q73" s="80">
        <v>156</v>
      </c>
      <c r="R73" s="37">
        <f>SUM(L73:Q73)</f>
        <v>243</v>
      </c>
      <c r="S73" s="160">
        <f>(J73+K73)/I73*100</f>
        <v>67.29323308270678</v>
      </c>
      <c r="T73" s="39">
        <f>SUM(F73:H73)</f>
        <v>426</v>
      </c>
    </row>
    <row r="74" spans="1:20" ht="17.25" customHeight="1">
      <c r="A74" s="77">
        <v>6</v>
      </c>
      <c r="B74" s="78" t="s">
        <v>135</v>
      </c>
      <c r="C74" s="37">
        <f t="shared" si="34"/>
        <v>363</v>
      </c>
      <c r="D74" s="37">
        <v>131</v>
      </c>
      <c r="E74" s="79">
        <v>232</v>
      </c>
      <c r="F74" s="79">
        <v>1</v>
      </c>
      <c r="G74" s="79">
        <v>0</v>
      </c>
      <c r="H74" s="37">
        <f t="shared" si="30"/>
        <v>362</v>
      </c>
      <c r="I74" s="37">
        <f t="shared" si="31"/>
        <v>278</v>
      </c>
      <c r="J74" s="79">
        <v>178</v>
      </c>
      <c r="K74" s="79">
        <v>8</v>
      </c>
      <c r="L74" s="79">
        <v>90</v>
      </c>
      <c r="M74" s="79">
        <v>2</v>
      </c>
      <c r="N74" s="79">
        <v>0</v>
      </c>
      <c r="O74" s="79">
        <v>0</v>
      </c>
      <c r="P74" s="37">
        <v>0</v>
      </c>
      <c r="Q74" s="80">
        <v>84</v>
      </c>
      <c r="R74" s="37">
        <f t="shared" si="32"/>
        <v>176</v>
      </c>
      <c r="S74" s="160">
        <f t="shared" si="33"/>
        <v>66.90647482014388</v>
      </c>
      <c r="T74" s="39">
        <f t="shared" si="35"/>
        <v>363</v>
      </c>
    </row>
    <row r="75" spans="1:20" ht="17.25" customHeight="1">
      <c r="A75" s="77">
        <v>7</v>
      </c>
      <c r="B75" s="78" t="s">
        <v>148</v>
      </c>
      <c r="C75" s="37">
        <f t="shared" si="34"/>
        <v>8</v>
      </c>
      <c r="D75" s="37">
        <v>0</v>
      </c>
      <c r="E75" s="79">
        <v>8</v>
      </c>
      <c r="F75" s="79">
        <v>0</v>
      </c>
      <c r="G75" s="79">
        <v>0</v>
      </c>
      <c r="H75" s="37">
        <f t="shared" si="30"/>
        <v>8</v>
      </c>
      <c r="I75" s="37">
        <f t="shared" si="31"/>
        <v>8</v>
      </c>
      <c r="J75" s="79">
        <v>8</v>
      </c>
      <c r="K75" s="79">
        <v>0</v>
      </c>
      <c r="L75" s="79">
        <v>0</v>
      </c>
      <c r="M75" s="79">
        <v>0</v>
      </c>
      <c r="N75" s="79">
        <v>0</v>
      </c>
      <c r="O75" s="79">
        <v>0</v>
      </c>
      <c r="P75" s="37">
        <v>0</v>
      </c>
      <c r="Q75" s="80">
        <v>0</v>
      </c>
      <c r="R75" s="37">
        <f t="shared" si="32"/>
        <v>0</v>
      </c>
      <c r="S75" s="160">
        <f t="shared" si="33"/>
        <v>100</v>
      </c>
      <c r="T75" s="39">
        <f t="shared" si="35"/>
        <v>8</v>
      </c>
    </row>
    <row r="76" spans="1:20" ht="17.25" customHeight="1">
      <c r="A76" s="77">
        <v>8</v>
      </c>
      <c r="B76" s="78" t="s">
        <v>190</v>
      </c>
      <c r="C76" s="37">
        <f t="shared" si="34"/>
        <v>257</v>
      </c>
      <c r="D76" s="37">
        <v>100</v>
      </c>
      <c r="E76" s="79">
        <v>157</v>
      </c>
      <c r="F76" s="79">
        <v>0</v>
      </c>
      <c r="G76" s="79">
        <v>0</v>
      </c>
      <c r="H76" s="37">
        <f t="shared" si="30"/>
        <v>257</v>
      </c>
      <c r="I76" s="37">
        <f t="shared" si="31"/>
        <v>164</v>
      </c>
      <c r="J76" s="79">
        <v>84</v>
      </c>
      <c r="K76" s="79">
        <v>9</v>
      </c>
      <c r="L76" s="79">
        <v>71</v>
      </c>
      <c r="M76" s="79">
        <v>0</v>
      </c>
      <c r="N76" s="79">
        <v>0</v>
      </c>
      <c r="O76" s="79">
        <v>0</v>
      </c>
      <c r="P76" s="37">
        <v>0</v>
      </c>
      <c r="Q76" s="80">
        <v>93</v>
      </c>
      <c r="R76" s="37">
        <f t="shared" si="32"/>
        <v>164</v>
      </c>
      <c r="S76" s="160">
        <f t="shared" si="33"/>
        <v>56.70731707317073</v>
      </c>
      <c r="T76" s="39">
        <f t="shared" si="35"/>
        <v>257</v>
      </c>
    </row>
    <row r="77" spans="1:20" ht="17.25" customHeight="1">
      <c r="A77" s="77">
        <v>9</v>
      </c>
      <c r="B77" s="78" t="s">
        <v>191</v>
      </c>
      <c r="C77" s="37">
        <f t="shared" si="34"/>
        <v>237</v>
      </c>
      <c r="D77" s="37">
        <v>97</v>
      </c>
      <c r="E77" s="79">
        <v>140</v>
      </c>
      <c r="F77" s="79">
        <v>0</v>
      </c>
      <c r="G77" s="79"/>
      <c r="H77" s="37">
        <f t="shared" si="30"/>
        <v>237</v>
      </c>
      <c r="I77" s="37">
        <f t="shared" si="31"/>
        <v>155</v>
      </c>
      <c r="J77" s="79">
        <v>86</v>
      </c>
      <c r="K77" s="79">
        <v>2</v>
      </c>
      <c r="L77" s="79">
        <v>67</v>
      </c>
      <c r="M77" s="79">
        <v>0</v>
      </c>
      <c r="N77" s="79">
        <v>0</v>
      </c>
      <c r="O77" s="79">
        <v>0</v>
      </c>
      <c r="P77" s="37">
        <v>0</v>
      </c>
      <c r="Q77" s="80">
        <v>82</v>
      </c>
      <c r="R77" s="37">
        <f t="shared" si="32"/>
        <v>149</v>
      </c>
      <c r="S77" s="160">
        <f t="shared" si="33"/>
        <v>56.774193548387096</v>
      </c>
      <c r="T77" s="39">
        <f t="shared" si="35"/>
        <v>237</v>
      </c>
    </row>
    <row r="78" spans="1:20" ht="17.25" customHeight="1">
      <c r="A78" s="77"/>
      <c r="B78" s="81"/>
      <c r="C78" s="37">
        <f t="shared" si="34"/>
        <v>0</v>
      </c>
      <c r="D78" s="37"/>
      <c r="E78" s="79"/>
      <c r="F78" s="79"/>
      <c r="G78" s="79"/>
      <c r="H78" s="37">
        <f t="shared" si="30"/>
        <v>0</v>
      </c>
      <c r="I78" s="37">
        <f t="shared" si="31"/>
        <v>0</v>
      </c>
      <c r="J78" s="79"/>
      <c r="K78" s="79"/>
      <c r="L78" s="79"/>
      <c r="M78" s="79"/>
      <c r="N78" s="79"/>
      <c r="O78" s="79"/>
      <c r="P78" s="37"/>
      <c r="Q78" s="80"/>
      <c r="R78" s="37">
        <f t="shared" si="32"/>
        <v>0</v>
      </c>
      <c r="S78" s="160"/>
      <c r="T78" s="39">
        <f t="shared" si="35"/>
        <v>0</v>
      </c>
    </row>
    <row r="79" spans="1:30" s="123" customFormat="1" ht="17.25" customHeight="1">
      <c r="A79" s="181" t="s">
        <v>102</v>
      </c>
      <c r="B79" s="182" t="s">
        <v>103</v>
      </c>
      <c r="C79" s="96">
        <f>SUM(C80:C86)</f>
        <v>1659</v>
      </c>
      <c r="D79" s="96">
        <f>SUM(D80:D86)</f>
        <v>475</v>
      </c>
      <c r="E79" s="96">
        <f>SUM(E80:E86)</f>
        <v>1184</v>
      </c>
      <c r="F79" s="96">
        <f>SUM(F80:F86)</f>
        <v>8</v>
      </c>
      <c r="G79" s="96">
        <f>SUM(G80:G86)</f>
        <v>0</v>
      </c>
      <c r="H79" s="96">
        <f>SUM(J79:Q79)</f>
        <v>1651</v>
      </c>
      <c r="I79" s="96">
        <f>SUM(J79:P79)</f>
        <v>1280</v>
      </c>
      <c r="J79" s="96">
        <f aca="true" t="shared" si="36" ref="J79:Q79">SUM(J80:J86)</f>
        <v>938</v>
      </c>
      <c r="K79" s="96">
        <f t="shared" si="36"/>
        <v>14</v>
      </c>
      <c r="L79" s="96">
        <f t="shared" si="36"/>
        <v>326</v>
      </c>
      <c r="M79" s="96">
        <f t="shared" si="36"/>
        <v>2</v>
      </c>
      <c r="N79" s="96">
        <f t="shared" si="36"/>
        <v>0</v>
      </c>
      <c r="O79" s="96">
        <f t="shared" si="36"/>
        <v>0</v>
      </c>
      <c r="P79" s="96">
        <f t="shared" si="36"/>
        <v>0</v>
      </c>
      <c r="Q79" s="96">
        <f t="shared" si="36"/>
        <v>371</v>
      </c>
      <c r="R79" s="96">
        <f>SUM(L79:Q79)</f>
        <v>699</v>
      </c>
      <c r="S79" s="170">
        <f aca="true" t="shared" si="37" ref="S79:S85">(J79+K79)/I79*100</f>
        <v>74.375</v>
      </c>
      <c r="T79" s="74">
        <f t="shared" si="35"/>
        <v>1659</v>
      </c>
      <c r="U79" s="121"/>
      <c r="V79" s="121"/>
      <c r="W79" s="121"/>
      <c r="X79" s="121"/>
      <c r="Y79" s="121"/>
      <c r="Z79" s="121"/>
      <c r="AA79" s="121"/>
      <c r="AB79" s="121"/>
      <c r="AC79" s="121"/>
      <c r="AD79" s="122"/>
    </row>
    <row r="80" spans="1:20" ht="17.25" customHeight="1">
      <c r="A80" s="77">
        <v>1</v>
      </c>
      <c r="B80" s="81" t="s">
        <v>129</v>
      </c>
      <c r="C80" s="37">
        <f aca="true" t="shared" si="38" ref="C80:C86">SUM(D80:E80)</f>
        <v>261</v>
      </c>
      <c r="D80" s="37">
        <v>61</v>
      </c>
      <c r="E80" s="79">
        <v>200</v>
      </c>
      <c r="F80" s="79">
        <v>0</v>
      </c>
      <c r="G80" s="79">
        <v>0</v>
      </c>
      <c r="H80" s="37">
        <f aca="true" t="shared" si="39" ref="H80:H86">SUM(J80:Q80)</f>
        <v>261</v>
      </c>
      <c r="I80" s="37">
        <f aca="true" t="shared" si="40" ref="I80:I86">SUM(J80:P80)</f>
        <v>213</v>
      </c>
      <c r="J80" s="79">
        <v>159</v>
      </c>
      <c r="K80" s="79">
        <v>1</v>
      </c>
      <c r="L80" s="79">
        <v>53</v>
      </c>
      <c r="M80" s="79">
        <v>0</v>
      </c>
      <c r="N80" s="79">
        <v>0</v>
      </c>
      <c r="O80" s="79">
        <v>0</v>
      </c>
      <c r="P80" s="37"/>
      <c r="Q80" s="80">
        <v>48</v>
      </c>
      <c r="R80" s="37">
        <f aca="true" t="shared" si="41" ref="R80:R86">SUM(L80:Q80)</f>
        <v>101</v>
      </c>
      <c r="S80" s="170">
        <f t="shared" si="37"/>
        <v>75.11737089201877</v>
      </c>
      <c r="T80" s="39">
        <f t="shared" si="35"/>
        <v>261</v>
      </c>
    </row>
    <row r="81" spans="1:20" ht="17.25" customHeight="1">
      <c r="A81" s="77">
        <v>2</v>
      </c>
      <c r="B81" s="81" t="s">
        <v>126</v>
      </c>
      <c r="C81" s="37">
        <f t="shared" si="38"/>
        <v>619</v>
      </c>
      <c r="D81" s="37">
        <v>164</v>
      </c>
      <c r="E81" s="79">
        <v>455</v>
      </c>
      <c r="F81" s="79">
        <v>3</v>
      </c>
      <c r="G81" s="79">
        <v>0</v>
      </c>
      <c r="H81" s="37">
        <f t="shared" si="39"/>
        <v>616</v>
      </c>
      <c r="I81" s="37">
        <f t="shared" si="40"/>
        <v>493</v>
      </c>
      <c r="J81" s="79">
        <v>349</v>
      </c>
      <c r="K81" s="79">
        <v>1</v>
      </c>
      <c r="L81" s="79">
        <v>143</v>
      </c>
      <c r="M81" s="79"/>
      <c r="N81" s="79"/>
      <c r="O81" s="79"/>
      <c r="P81" s="37"/>
      <c r="Q81" s="80">
        <v>123</v>
      </c>
      <c r="R81" s="37">
        <f t="shared" si="41"/>
        <v>266</v>
      </c>
      <c r="S81" s="160">
        <f t="shared" si="37"/>
        <v>70.99391480730223</v>
      </c>
      <c r="T81" s="39">
        <f t="shared" si="35"/>
        <v>619</v>
      </c>
    </row>
    <row r="82" spans="1:20" ht="17.25" customHeight="1">
      <c r="A82" s="77">
        <v>3</v>
      </c>
      <c r="B82" s="81" t="s">
        <v>125</v>
      </c>
      <c r="C82" s="37">
        <f t="shared" si="38"/>
        <v>131</v>
      </c>
      <c r="D82" s="37">
        <v>48</v>
      </c>
      <c r="E82" s="79">
        <v>83</v>
      </c>
      <c r="F82" s="79">
        <v>0</v>
      </c>
      <c r="G82" s="79">
        <v>0</v>
      </c>
      <c r="H82" s="37">
        <f t="shared" si="39"/>
        <v>131</v>
      </c>
      <c r="I82" s="37">
        <f t="shared" si="40"/>
        <v>94</v>
      </c>
      <c r="J82" s="79">
        <v>75</v>
      </c>
      <c r="K82" s="79">
        <v>1</v>
      </c>
      <c r="L82" s="79">
        <v>16</v>
      </c>
      <c r="M82" s="79">
        <v>2</v>
      </c>
      <c r="N82" s="79"/>
      <c r="O82" s="79"/>
      <c r="P82" s="37"/>
      <c r="Q82" s="80">
        <v>37</v>
      </c>
      <c r="R82" s="37">
        <f t="shared" si="41"/>
        <v>55</v>
      </c>
      <c r="S82" s="160">
        <f t="shared" si="37"/>
        <v>80.85106382978722</v>
      </c>
      <c r="T82" s="39">
        <f t="shared" si="35"/>
        <v>131</v>
      </c>
    </row>
    <row r="83" spans="1:20" ht="17.25" customHeight="1">
      <c r="A83" s="77">
        <v>4</v>
      </c>
      <c r="B83" s="81" t="s">
        <v>128</v>
      </c>
      <c r="C83" s="37">
        <f t="shared" si="38"/>
        <v>299</v>
      </c>
      <c r="D83" s="37">
        <v>105</v>
      </c>
      <c r="E83" s="79">
        <v>194</v>
      </c>
      <c r="F83" s="79">
        <v>4</v>
      </c>
      <c r="G83" s="79">
        <v>0</v>
      </c>
      <c r="H83" s="37">
        <f t="shared" si="39"/>
        <v>295</v>
      </c>
      <c r="I83" s="37">
        <f t="shared" si="40"/>
        <v>204</v>
      </c>
      <c r="J83" s="79">
        <v>161</v>
      </c>
      <c r="K83" s="79">
        <v>9</v>
      </c>
      <c r="L83" s="79">
        <v>34</v>
      </c>
      <c r="M83" s="79"/>
      <c r="N83" s="79"/>
      <c r="O83" s="79"/>
      <c r="P83" s="37"/>
      <c r="Q83" s="80">
        <v>91</v>
      </c>
      <c r="R83" s="37">
        <f t="shared" si="41"/>
        <v>125</v>
      </c>
      <c r="S83" s="160">
        <f t="shared" si="37"/>
        <v>83.33333333333334</v>
      </c>
      <c r="T83" s="39">
        <f t="shared" si="35"/>
        <v>299</v>
      </c>
    </row>
    <row r="84" spans="1:20" ht="17.25" customHeight="1">
      <c r="A84" s="77" t="s">
        <v>40</v>
      </c>
      <c r="B84" s="81" t="s">
        <v>192</v>
      </c>
      <c r="C84" s="37">
        <f>SUM(D84:E84)</f>
        <v>86</v>
      </c>
      <c r="D84" s="37">
        <v>0</v>
      </c>
      <c r="E84" s="79">
        <v>86</v>
      </c>
      <c r="F84" s="79">
        <v>0</v>
      </c>
      <c r="G84" s="79">
        <v>0</v>
      </c>
      <c r="H84" s="37">
        <f>SUM(J84:Q84)</f>
        <v>86</v>
      </c>
      <c r="I84" s="37">
        <f>SUM(J84:P84)</f>
        <v>86</v>
      </c>
      <c r="J84" s="79">
        <v>42</v>
      </c>
      <c r="K84" s="79">
        <v>0</v>
      </c>
      <c r="L84" s="79">
        <v>44</v>
      </c>
      <c r="M84" s="79"/>
      <c r="N84" s="79"/>
      <c r="O84" s="79"/>
      <c r="P84" s="37"/>
      <c r="Q84" s="80">
        <v>0</v>
      </c>
      <c r="R84" s="37">
        <f>SUM(L84:Q84)</f>
        <v>44</v>
      </c>
      <c r="S84" s="160">
        <f t="shared" si="37"/>
        <v>48.837209302325576</v>
      </c>
      <c r="T84" s="39">
        <f>SUM(F84:H84)</f>
        <v>86</v>
      </c>
    </row>
    <row r="85" spans="1:20" ht="17.25" customHeight="1">
      <c r="A85" s="77">
        <v>6</v>
      </c>
      <c r="B85" s="81" t="s">
        <v>127</v>
      </c>
      <c r="C85" s="37">
        <f t="shared" si="38"/>
        <v>263</v>
      </c>
      <c r="D85" s="37">
        <v>97</v>
      </c>
      <c r="E85" s="79">
        <v>166</v>
      </c>
      <c r="F85" s="79">
        <v>1</v>
      </c>
      <c r="G85" s="79">
        <v>0</v>
      </c>
      <c r="H85" s="37">
        <f t="shared" si="39"/>
        <v>262</v>
      </c>
      <c r="I85" s="37">
        <f t="shared" si="40"/>
        <v>190</v>
      </c>
      <c r="J85" s="79">
        <v>152</v>
      </c>
      <c r="K85" s="79">
        <v>2</v>
      </c>
      <c r="L85" s="79">
        <v>36</v>
      </c>
      <c r="M85" s="79"/>
      <c r="N85" s="79"/>
      <c r="O85" s="79"/>
      <c r="P85" s="37"/>
      <c r="Q85" s="80">
        <v>72</v>
      </c>
      <c r="R85" s="37">
        <f t="shared" si="41"/>
        <v>108</v>
      </c>
      <c r="S85" s="160">
        <f t="shared" si="37"/>
        <v>81.05263157894737</v>
      </c>
      <c r="T85" s="39">
        <f t="shared" si="35"/>
        <v>263</v>
      </c>
    </row>
    <row r="86" spans="1:20" ht="17.25" customHeight="1">
      <c r="A86" s="77"/>
      <c r="B86" s="81"/>
      <c r="C86" s="37">
        <f t="shared" si="38"/>
        <v>0</v>
      </c>
      <c r="D86" s="37"/>
      <c r="E86" s="79"/>
      <c r="F86" s="79"/>
      <c r="G86" s="79"/>
      <c r="H86" s="37">
        <f t="shared" si="39"/>
        <v>0</v>
      </c>
      <c r="I86" s="37">
        <f t="shared" si="40"/>
        <v>0</v>
      </c>
      <c r="J86" s="79"/>
      <c r="K86" s="79"/>
      <c r="L86" s="79"/>
      <c r="M86" s="79"/>
      <c r="N86" s="79"/>
      <c r="O86" s="79"/>
      <c r="P86" s="37"/>
      <c r="Q86" s="80"/>
      <c r="R86" s="37">
        <f t="shared" si="41"/>
        <v>0</v>
      </c>
      <c r="S86" s="160"/>
      <c r="T86" s="39">
        <f t="shared" si="35"/>
        <v>0</v>
      </c>
    </row>
    <row r="87" spans="1:30" s="123" customFormat="1" ht="17.25" customHeight="1">
      <c r="A87" s="181" t="s">
        <v>104</v>
      </c>
      <c r="B87" s="182" t="s">
        <v>105</v>
      </c>
      <c r="C87" s="96">
        <f>SUM(C88:C94)</f>
        <v>1781</v>
      </c>
      <c r="D87" s="96">
        <f>SUM(D88:D94)</f>
        <v>560</v>
      </c>
      <c r="E87" s="96">
        <f>SUM(E88:E94)</f>
        <v>1221</v>
      </c>
      <c r="F87" s="96">
        <f>SUM(F88:F94)</f>
        <v>10</v>
      </c>
      <c r="G87" s="96">
        <f>SUM(G88:G94)</f>
        <v>0</v>
      </c>
      <c r="H87" s="96">
        <f>SUM(J87:Q87)</f>
        <v>1771</v>
      </c>
      <c r="I87" s="96">
        <f>SUM(J87:P87)</f>
        <v>1418</v>
      </c>
      <c r="J87" s="96">
        <f aca="true" t="shared" si="42" ref="J87:Q87">SUM(J88:J94)</f>
        <v>920</v>
      </c>
      <c r="K87" s="96">
        <f t="shared" si="42"/>
        <v>27</v>
      </c>
      <c r="L87" s="96">
        <f t="shared" si="42"/>
        <v>449</v>
      </c>
      <c r="M87" s="96">
        <f t="shared" si="42"/>
        <v>20</v>
      </c>
      <c r="N87" s="96">
        <f t="shared" si="42"/>
        <v>2</v>
      </c>
      <c r="O87" s="96">
        <f t="shared" si="42"/>
        <v>0</v>
      </c>
      <c r="P87" s="96">
        <f t="shared" si="42"/>
        <v>0</v>
      </c>
      <c r="Q87" s="96">
        <f t="shared" si="42"/>
        <v>353</v>
      </c>
      <c r="R87" s="96">
        <f>SUM(L87:Q87)</f>
        <v>824</v>
      </c>
      <c r="S87" s="170">
        <f>(J87+K87)/I87*100</f>
        <v>66.78420310296191</v>
      </c>
      <c r="T87" s="74">
        <f t="shared" si="35"/>
        <v>1781</v>
      </c>
      <c r="U87" s="121"/>
      <c r="V87" s="121"/>
      <c r="W87" s="121"/>
      <c r="X87" s="121"/>
      <c r="Y87" s="121"/>
      <c r="Z87" s="121"/>
      <c r="AA87" s="121"/>
      <c r="AB87" s="121"/>
      <c r="AC87" s="121"/>
      <c r="AD87" s="122"/>
    </row>
    <row r="88" spans="1:20" ht="17.25" customHeight="1">
      <c r="A88" s="77">
        <v>1</v>
      </c>
      <c r="B88" s="81" t="s">
        <v>141</v>
      </c>
      <c r="C88" s="37">
        <f>SUM(D88:E88)</f>
        <v>24</v>
      </c>
      <c r="D88" s="37">
        <v>0</v>
      </c>
      <c r="E88" s="79">
        <v>24</v>
      </c>
      <c r="F88" s="79">
        <v>0</v>
      </c>
      <c r="G88" s="79">
        <v>0</v>
      </c>
      <c r="H88" s="37">
        <f aca="true" t="shared" si="43" ref="H88:H94">SUM(J88:Q88)</f>
        <v>24</v>
      </c>
      <c r="I88" s="37">
        <f aca="true" t="shared" si="44" ref="I88:I94">SUM(J88:P88)</f>
        <v>24</v>
      </c>
      <c r="J88" s="79">
        <v>24</v>
      </c>
      <c r="K88" s="79">
        <v>0</v>
      </c>
      <c r="L88" s="79">
        <v>0</v>
      </c>
      <c r="M88" s="79">
        <v>0</v>
      </c>
      <c r="N88" s="79">
        <v>0</v>
      </c>
      <c r="O88" s="79">
        <v>0</v>
      </c>
      <c r="P88" s="37">
        <v>0</v>
      </c>
      <c r="Q88" s="80">
        <v>0</v>
      </c>
      <c r="R88" s="37">
        <f aca="true" t="shared" si="45" ref="R88:R94">SUM(L88:Q88)</f>
        <v>0</v>
      </c>
      <c r="S88" s="160">
        <f aca="true" t="shared" si="46" ref="S88:S93">(J88+K88)/I88*100</f>
        <v>100</v>
      </c>
      <c r="T88" s="39">
        <f t="shared" si="35"/>
        <v>24</v>
      </c>
    </row>
    <row r="89" spans="1:20" ht="17.25" customHeight="1">
      <c r="A89" s="77">
        <v>2</v>
      </c>
      <c r="B89" s="81" t="s">
        <v>196</v>
      </c>
      <c r="C89" s="37">
        <f aca="true" t="shared" si="47" ref="C89:C94">SUM(D89:E89)</f>
        <v>407</v>
      </c>
      <c r="D89" s="37">
        <v>102</v>
      </c>
      <c r="E89" s="79">
        <v>305</v>
      </c>
      <c r="F89" s="79">
        <v>1</v>
      </c>
      <c r="G89" s="79">
        <v>0</v>
      </c>
      <c r="H89" s="37">
        <f t="shared" si="43"/>
        <v>406</v>
      </c>
      <c r="I89" s="37">
        <f t="shared" si="44"/>
        <v>311</v>
      </c>
      <c r="J89" s="79">
        <v>246</v>
      </c>
      <c r="K89" s="79">
        <v>3</v>
      </c>
      <c r="L89" s="79">
        <v>60</v>
      </c>
      <c r="M89" s="79">
        <v>1</v>
      </c>
      <c r="N89" s="79">
        <v>1</v>
      </c>
      <c r="O89" s="79">
        <v>0</v>
      </c>
      <c r="P89" s="37">
        <v>0</v>
      </c>
      <c r="Q89" s="80">
        <v>95</v>
      </c>
      <c r="R89" s="37">
        <f t="shared" si="45"/>
        <v>157</v>
      </c>
      <c r="S89" s="160">
        <f t="shared" si="46"/>
        <v>80.06430868167203</v>
      </c>
      <c r="T89" s="39">
        <f t="shared" si="35"/>
        <v>407</v>
      </c>
    </row>
    <row r="90" spans="1:20" ht="17.25" customHeight="1">
      <c r="A90" s="77">
        <v>3</v>
      </c>
      <c r="B90" s="81" t="s">
        <v>142</v>
      </c>
      <c r="C90" s="37">
        <f t="shared" si="47"/>
        <v>284</v>
      </c>
      <c r="D90" s="37">
        <v>119</v>
      </c>
      <c r="E90" s="79">
        <v>165</v>
      </c>
      <c r="F90" s="79">
        <v>1</v>
      </c>
      <c r="G90" s="79">
        <v>0</v>
      </c>
      <c r="H90" s="37">
        <f t="shared" si="43"/>
        <v>283</v>
      </c>
      <c r="I90" s="37">
        <f t="shared" si="44"/>
        <v>225</v>
      </c>
      <c r="J90" s="79">
        <v>136</v>
      </c>
      <c r="K90" s="79">
        <v>1</v>
      </c>
      <c r="L90" s="79">
        <v>88</v>
      </c>
      <c r="M90" s="79">
        <v>0</v>
      </c>
      <c r="N90" s="79">
        <v>0</v>
      </c>
      <c r="O90" s="79">
        <v>0</v>
      </c>
      <c r="P90" s="37">
        <v>0</v>
      </c>
      <c r="Q90" s="80">
        <v>58</v>
      </c>
      <c r="R90" s="37">
        <f t="shared" si="45"/>
        <v>146</v>
      </c>
      <c r="S90" s="160">
        <f t="shared" si="46"/>
        <v>60.88888888888889</v>
      </c>
      <c r="T90" s="39">
        <f t="shared" si="35"/>
        <v>284</v>
      </c>
    </row>
    <row r="91" spans="1:20" ht="17.25" customHeight="1">
      <c r="A91" s="77">
        <v>4</v>
      </c>
      <c r="B91" s="81" t="s">
        <v>143</v>
      </c>
      <c r="C91" s="37">
        <f t="shared" si="47"/>
        <v>338</v>
      </c>
      <c r="D91" s="37">
        <v>104</v>
      </c>
      <c r="E91" s="79">
        <v>234</v>
      </c>
      <c r="F91" s="79">
        <v>2</v>
      </c>
      <c r="G91" s="79">
        <v>0</v>
      </c>
      <c r="H91" s="37">
        <f t="shared" si="43"/>
        <v>336</v>
      </c>
      <c r="I91" s="37">
        <f t="shared" si="44"/>
        <v>273</v>
      </c>
      <c r="J91" s="79">
        <v>147</v>
      </c>
      <c r="K91" s="79">
        <v>5</v>
      </c>
      <c r="L91" s="79">
        <v>121</v>
      </c>
      <c r="M91" s="79">
        <v>0</v>
      </c>
      <c r="N91" s="79">
        <v>0</v>
      </c>
      <c r="O91" s="79">
        <v>0</v>
      </c>
      <c r="P91" s="37">
        <v>0</v>
      </c>
      <c r="Q91" s="80">
        <v>63</v>
      </c>
      <c r="R91" s="37">
        <f t="shared" si="45"/>
        <v>184</v>
      </c>
      <c r="S91" s="160">
        <f t="shared" si="46"/>
        <v>55.67765567765568</v>
      </c>
      <c r="T91" s="39">
        <f t="shared" si="35"/>
        <v>338</v>
      </c>
    </row>
    <row r="92" spans="1:20" ht="17.25" customHeight="1">
      <c r="A92" s="77">
        <v>5</v>
      </c>
      <c r="B92" s="81" t="s">
        <v>144</v>
      </c>
      <c r="C92" s="37">
        <f t="shared" si="47"/>
        <v>447</v>
      </c>
      <c r="D92" s="37">
        <v>128</v>
      </c>
      <c r="E92" s="79">
        <v>319</v>
      </c>
      <c r="F92" s="79">
        <v>6</v>
      </c>
      <c r="G92" s="79">
        <v>0</v>
      </c>
      <c r="H92" s="37">
        <f t="shared" si="43"/>
        <v>441</v>
      </c>
      <c r="I92" s="37">
        <f t="shared" si="44"/>
        <v>361</v>
      </c>
      <c r="J92" s="79">
        <v>235</v>
      </c>
      <c r="K92" s="79">
        <v>14</v>
      </c>
      <c r="L92" s="79">
        <v>96</v>
      </c>
      <c r="M92" s="79">
        <v>15</v>
      </c>
      <c r="N92" s="79">
        <v>1</v>
      </c>
      <c r="O92" s="79">
        <v>0</v>
      </c>
      <c r="P92" s="37">
        <v>0</v>
      </c>
      <c r="Q92" s="80">
        <v>80</v>
      </c>
      <c r="R92" s="37">
        <f t="shared" si="45"/>
        <v>192</v>
      </c>
      <c r="S92" s="160">
        <f t="shared" si="46"/>
        <v>68.97506925207756</v>
      </c>
      <c r="T92" s="39">
        <f t="shared" si="35"/>
        <v>447</v>
      </c>
    </row>
    <row r="93" spans="1:20" ht="17.25" customHeight="1">
      <c r="A93" s="77">
        <v>6</v>
      </c>
      <c r="B93" s="81" t="s">
        <v>193</v>
      </c>
      <c r="C93" s="37">
        <f t="shared" si="47"/>
        <v>281</v>
      </c>
      <c r="D93" s="37">
        <v>107</v>
      </c>
      <c r="E93" s="37">
        <v>174</v>
      </c>
      <c r="F93" s="79">
        <v>0</v>
      </c>
      <c r="G93" s="37">
        <f>1-1</f>
        <v>0</v>
      </c>
      <c r="H93" s="37">
        <f t="shared" si="43"/>
        <v>281</v>
      </c>
      <c r="I93" s="37">
        <f t="shared" si="44"/>
        <v>224</v>
      </c>
      <c r="J93" s="79">
        <v>132</v>
      </c>
      <c r="K93" s="79">
        <v>4</v>
      </c>
      <c r="L93" s="79">
        <v>84</v>
      </c>
      <c r="M93" s="79">
        <v>4</v>
      </c>
      <c r="N93" s="79">
        <v>0</v>
      </c>
      <c r="O93" s="79">
        <v>0</v>
      </c>
      <c r="P93" s="37">
        <v>0</v>
      </c>
      <c r="Q93" s="80">
        <v>57</v>
      </c>
      <c r="R93" s="37">
        <f t="shared" si="45"/>
        <v>145</v>
      </c>
      <c r="S93" s="160">
        <f t="shared" si="46"/>
        <v>60.71428571428571</v>
      </c>
      <c r="T93" s="39">
        <f t="shared" si="35"/>
        <v>281</v>
      </c>
    </row>
    <row r="94" spans="1:20" ht="17.25" customHeight="1">
      <c r="A94" s="77"/>
      <c r="B94" s="81"/>
      <c r="C94" s="37">
        <f t="shared" si="47"/>
        <v>0</v>
      </c>
      <c r="D94" s="37"/>
      <c r="E94" s="79"/>
      <c r="F94" s="79"/>
      <c r="G94" s="79"/>
      <c r="H94" s="37">
        <f t="shared" si="43"/>
        <v>0</v>
      </c>
      <c r="I94" s="37">
        <f t="shared" si="44"/>
        <v>0</v>
      </c>
      <c r="J94" s="79"/>
      <c r="K94" s="79"/>
      <c r="L94" s="79"/>
      <c r="M94" s="79"/>
      <c r="N94" s="79"/>
      <c r="O94" s="79"/>
      <c r="P94" s="37"/>
      <c r="Q94" s="80"/>
      <c r="R94" s="37">
        <f t="shared" si="45"/>
        <v>0</v>
      </c>
      <c r="S94" s="160"/>
      <c r="T94" s="39">
        <f t="shared" si="35"/>
        <v>0</v>
      </c>
    </row>
    <row r="95" spans="1:30" s="123" customFormat="1" ht="17.25" customHeight="1">
      <c r="A95" s="181" t="s">
        <v>106</v>
      </c>
      <c r="B95" s="182" t="s">
        <v>107</v>
      </c>
      <c r="C95" s="96">
        <f>SUM(C96:C101)</f>
        <v>1955</v>
      </c>
      <c r="D95" s="96">
        <f>SUM(D96:D101)</f>
        <v>484</v>
      </c>
      <c r="E95" s="96">
        <f>SUM(E96:E101)</f>
        <v>1471</v>
      </c>
      <c r="F95" s="96">
        <f>SUM(F96:F101)</f>
        <v>10</v>
      </c>
      <c r="G95" s="96">
        <f>SUM(G96:G101)</f>
        <v>0</v>
      </c>
      <c r="H95" s="96">
        <f>SUM(J95:Q95)</f>
        <v>1945</v>
      </c>
      <c r="I95" s="96">
        <f>SUM(J95:P95)</f>
        <v>1653</v>
      </c>
      <c r="J95" s="96">
        <f aca="true" t="shared" si="48" ref="J95:Q95">SUM(J96:J101)</f>
        <v>1295</v>
      </c>
      <c r="K95" s="96">
        <f t="shared" si="48"/>
        <v>19</v>
      </c>
      <c r="L95" s="96">
        <f t="shared" si="48"/>
        <v>324</v>
      </c>
      <c r="M95" s="96">
        <f t="shared" si="48"/>
        <v>15</v>
      </c>
      <c r="N95" s="96">
        <f t="shared" si="48"/>
        <v>0</v>
      </c>
      <c r="O95" s="96">
        <f t="shared" si="48"/>
        <v>0</v>
      </c>
      <c r="P95" s="96">
        <f t="shared" si="48"/>
        <v>0</v>
      </c>
      <c r="Q95" s="96">
        <f t="shared" si="48"/>
        <v>292</v>
      </c>
      <c r="R95" s="96">
        <f>SUM(L95:Q95)</f>
        <v>631</v>
      </c>
      <c r="S95" s="170">
        <f aca="true" t="shared" si="49" ref="S95:S100">(J95+K95)/I95*100</f>
        <v>79.491833030853</v>
      </c>
      <c r="T95" s="74">
        <f t="shared" si="35"/>
        <v>1955</v>
      </c>
      <c r="U95" s="121"/>
      <c r="V95" s="121"/>
      <c r="W95" s="121"/>
      <c r="X95" s="121"/>
      <c r="Y95" s="121"/>
      <c r="Z95" s="121"/>
      <c r="AA95" s="121"/>
      <c r="AB95" s="121"/>
      <c r="AC95" s="121"/>
      <c r="AD95" s="122"/>
    </row>
    <row r="96" spans="1:20" ht="17.25" customHeight="1">
      <c r="A96" s="77">
        <v>1</v>
      </c>
      <c r="B96" s="81" t="s">
        <v>159</v>
      </c>
      <c r="C96" s="37">
        <f aca="true" t="shared" si="50" ref="C96:C101">SUM(D96:E96)</f>
        <v>231</v>
      </c>
      <c r="D96" s="37">
        <v>2</v>
      </c>
      <c r="E96" s="79">
        <v>229</v>
      </c>
      <c r="F96" s="79">
        <v>0</v>
      </c>
      <c r="G96" s="79"/>
      <c r="H96" s="37">
        <f aca="true" t="shared" si="51" ref="H96:H101">SUM(J96:Q96)</f>
        <v>231</v>
      </c>
      <c r="I96" s="37">
        <f aca="true" t="shared" si="52" ref="I96:I101">SUM(J96:P96)</f>
        <v>227</v>
      </c>
      <c r="J96" s="79">
        <v>223</v>
      </c>
      <c r="K96" s="79">
        <v>1</v>
      </c>
      <c r="L96" s="79">
        <v>3</v>
      </c>
      <c r="M96" s="79">
        <v>0</v>
      </c>
      <c r="N96" s="79">
        <v>0</v>
      </c>
      <c r="O96" s="79">
        <v>0</v>
      </c>
      <c r="P96" s="37">
        <v>0</v>
      </c>
      <c r="Q96" s="80">
        <v>4</v>
      </c>
      <c r="R96" s="37">
        <f aca="true" t="shared" si="53" ref="R96:R101">SUM(L96:Q96)</f>
        <v>7</v>
      </c>
      <c r="S96" s="160">
        <f t="shared" si="49"/>
        <v>98.6784140969163</v>
      </c>
      <c r="T96" s="39">
        <f t="shared" si="35"/>
        <v>231</v>
      </c>
    </row>
    <row r="97" spans="1:20" ht="17.25" customHeight="1">
      <c r="A97" s="77">
        <v>2</v>
      </c>
      <c r="B97" s="81" t="s">
        <v>160</v>
      </c>
      <c r="C97" s="37">
        <f t="shared" si="50"/>
        <v>450</v>
      </c>
      <c r="D97" s="37">
        <v>186</v>
      </c>
      <c r="E97" s="79">
        <v>264</v>
      </c>
      <c r="F97" s="79">
        <v>0</v>
      </c>
      <c r="G97" s="79"/>
      <c r="H97" s="37">
        <f t="shared" si="51"/>
        <v>450</v>
      </c>
      <c r="I97" s="37">
        <f t="shared" si="52"/>
        <v>363</v>
      </c>
      <c r="J97" s="79">
        <v>218</v>
      </c>
      <c r="K97" s="79">
        <v>7</v>
      </c>
      <c r="L97" s="79">
        <v>138</v>
      </c>
      <c r="M97" s="79">
        <v>0</v>
      </c>
      <c r="N97" s="79">
        <v>0</v>
      </c>
      <c r="O97" s="79">
        <v>0</v>
      </c>
      <c r="P97" s="37">
        <v>0</v>
      </c>
      <c r="Q97" s="80">
        <v>87</v>
      </c>
      <c r="R97" s="37">
        <f t="shared" si="53"/>
        <v>225</v>
      </c>
      <c r="S97" s="160">
        <f t="shared" si="49"/>
        <v>61.98347107438017</v>
      </c>
      <c r="T97" s="39">
        <f t="shared" si="35"/>
        <v>450</v>
      </c>
    </row>
    <row r="98" spans="1:20" ht="17.25" customHeight="1">
      <c r="A98" s="77">
        <v>3</v>
      </c>
      <c r="B98" s="81" t="s">
        <v>194</v>
      </c>
      <c r="C98" s="37">
        <f t="shared" si="50"/>
        <v>394</v>
      </c>
      <c r="D98" s="37">
        <v>104</v>
      </c>
      <c r="E98" s="79">
        <v>290</v>
      </c>
      <c r="F98" s="79">
        <v>6</v>
      </c>
      <c r="G98" s="79"/>
      <c r="H98" s="37">
        <f t="shared" si="51"/>
        <v>388</v>
      </c>
      <c r="I98" s="37">
        <f t="shared" si="52"/>
        <v>320</v>
      </c>
      <c r="J98" s="79">
        <v>253</v>
      </c>
      <c r="K98" s="79">
        <v>1</v>
      </c>
      <c r="L98" s="79">
        <v>66</v>
      </c>
      <c r="M98" s="79">
        <v>0</v>
      </c>
      <c r="N98" s="79">
        <v>0</v>
      </c>
      <c r="O98" s="79">
        <v>0</v>
      </c>
      <c r="P98" s="37">
        <v>0</v>
      </c>
      <c r="Q98" s="80">
        <v>68</v>
      </c>
      <c r="R98" s="37">
        <f t="shared" si="53"/>
        <v>134</v>
      </c>
      <c r="S98" s="160">
        <f t="shared" si="49"/>
        <v>79.375</v>
      </c>
      <c r="T98" s="39">
        <f t="shared" si="35"/>
        <v>394</v>
      </c>
    </row>
    <row r="99" spans="1:20" ht="17.25" customHeight="1">
      <c r="A99" s="77">
        <v>4</v>
      </c>
      <c r="B99" s="81" t="s">
        <v>161</v>
      </c>
      <c r="C99" s="37">
        <f t="shared" si="50"/>
        <v>387</v>
      </c>
      <c r="D99" s="37">
        <v>110</v>
      </c>
      <c r="E99" s="79">
        <v>277</v>
      </c>
      <c r="F99" s="79">
        <v>2</v>
      </c>
      <c r="G99" s="79"/>
      <c r="H99" s="37">
        <f t="shared" si="51"/>
        <v>385</v>
      </c>
      <c r="I99" s="37">
        <f t="shared" si="52"/>
        <v>311</v>
      </c>
      <c r="J99" s="79">
        <v>233</v>
      </c>
      <c r="K99" s="79">
        <v>7</v>
      </c>
      <c r="L99" s="79">
        <v>56</v>
      </c>
      <c r="M99" s="79">
        <v>15</v>
      </c>
      <c r="N99" s="79">
        <v>0</v>
      </c>
      <c r="O99" s="79">
        <v>0</v>
      </c>
      <c r="P99" s="37">
        <v>0</v>
      </c>
      <c r="Q99" s="80">
        <v>74</v>
      </c>
      <c r="R99" s="37">
        <f t="shared" si="53"/>
        <v>145</v>
      </c>
      <c r="S99" s="160">
        <f t="shared" si="49"/>
        <v>77.17041800643086</v>
      </c>
      <c r="T99" s="39">
        <f t="shared" si="35"/>
        <v>387</v>
      </c>
    </row>
    <row r="100" spans="1:20" ht="17.25" customHeight="1">
      <c r="A100" s="77">
        <v>5</v>
      </c>
      <c r="B100" s="81" t="s">
        <v>162</v>
      </c>
      <c r="C100" s="37">
        <f>SUM(D100:E100)</f>
        <v>493</v>
      </c>
      <c r="D100" s="37">
        <v>82</v>
      </c>
      <c r="E100" s="79">
        <v>411</v>
      </c>
      <c r="F100" s="79">
        <v>2</v>
      </c>
      <c r="G100" s="79"/>
      <c r="H100" s="37">
        <f>SUM(J100:Q100)</f>
        <v>491</v>
      </c>
      <c r="I100" s="37">
        <f>SUM(J100:P100)</f>
        <v>432</v>
      </c>
      <c r="J100" s="79">
        <v>368</v>
      </c>
      <c r="K100" s="79">
        <v>3</v>
      </c>
      <c r="L100" s="79">
        <v>61</v>
      </c>
      <c r="M100" s="79">
        <v>0</v>
      </c>
      <c r="N100" s="79">
        <v>0</v>
      </c>
      <c r="O100" s="79">
        <v>0</v>
      </c>
      <c r="P100" s="37">
        <v>0</v>
      </c>
      <c r="Q100" s="80">
        <v>59</v>
      </c>
      <c r="R100" s="37">
        <f>SUM(L100:Q100)</f>
        <v>120</v>
      </c>
      <c r="S100" s="160">
        <f t="shared" si="49"/>
        <v>85.87962962962963</v>
      </c>
      <c r="T100" s="39">
        <f>SUM(F100:H100)</f>
        <v>493</v>
      </c>
    </row>
    <row r="101" spans="1:20" ht="17.25" customHeight="1">
      <c r="A101" s="77"/>
      <c r="B101" s="81"/>
      <c r="C101" s="37">
        <f t="shared" si="50"/>
        <v>0</v>
      </c>
      <c r="D101" s="37"/>
      <c r="E101" s="79"/>
      <c r="F101" s="79"/>
      <c r="G101" s="79"/>
      <c r="H101" s="37">
        <f t="shared" si="51"/>
        <v>0</v>
      </c>
      <c r="I101" s="37">
        <f t="shared" si="52"/>
        <v>0</v>
      </c>
      <c r="J101" s="79"/>
      <c r="K101" s="79"/>
      <c r="L101" s="79"/>
      <c r="M101" s="79"/>
      <c r="N101" s="79"/>
      <c r="O101" s="79"/>
      <c r="P101" s="37"/>
      <c r="Q101" s="80"/>
      <c r="R101" s="37">
        <f t="shared" si="53"/>
        <v>0</v>
      </c>
      <c r="S101" s="160"/>
      <c r="T101" s="39">
        <f t="shared" si="35"/>
        <v>0</v>
      </c>
    </row>
    <row r="102" spans="1:30" s="123" customFormat="1" ht="17.25" customHeight="1">
      <c r="A102" s="181" t="s">
        <v>108</v>
      </c>
      <c r="B102" s="182" t="s">
        <v>109</v>
      </c>
      <c r="C102" s="96">
        <f>SUM(C103:C110)</f>
        <v>1444</v>
      </c>
      <c r="D102" s="96">
        <f>SUM(D103:D110)</f>
        <v>610</v>
      </c>
      <c r="E102" s="96">
        <f>SUM(E103:E110)</f>
        <v>834</v>
      </c>
      <c r="F102" s="96">
        <f>SUM(F103:F110)</f>
        <v>15</v>
      </c>
      <c r="G102" s="96">
        <f>SUM(G103:G110)</f>
        <v>0</v>
      </c>
      <c r="H102" s="96">
        <f>SUM(J102:Q102)</f>
        <v>1429</v>
      </c>
      <c r="I102" s="96">
        <f>SUM(J102:P102)</f>
        <v>881</v>
      </c>
      <c r="J102" s="96">
        <f aca="true" t="shared" si="54" ref="J102:Q102">SUM(J103:J110)</f>
        <v>601</v>
      </c>
      <c r="K102" s="96">
        <f t="shared" si="54"/>
        <v>20</v>
      </c>
      <c r="L102" s="96">
        <f t="shared" si="54"/>
        <v>260</v>
      </c>
      <c r="M102" s="96">
        <f t="shared" si="54"/>
        <v>0</v>
      </c>
      <c r="N102" s="96">
        <f t="shared" si="54"/>
        <v>0</v>
      </c>
      <c r="O102" s="96">
        <f t="shared" si="54"/>
        <v>0</v>
      </c>
      <c r="P102" s="96">
        <f t="shared" si="54"/>
        <v>0</v>
      </c>
      <c r="Q102" s="96">
        <f t="shared" si="54"/>
        <v>548</v>
      </c>
      <c r="R102" s="96">
        <f>SUM(L102:Q102)</f>
        <v>808</v>
      </c>
      <c r="S102" s="170">
        <f>(J102+K102)/I102*100</f>
        <v>70.48808172531214</v>
      </c>
      <c r="T102" s="74">
        <f t="shared" si="35"/>
        <v>1444</v>
      </c>
      <c r="U102" s="121"/>
      <c r="V102" s="121"/>
      <c r="W102" s="121"/>
      <c r="X102" s="121"/>
      <c r="Y102" s="121"/>
      <c r="Z102" s="121"/>
      <c r="AA102" s="121"/>
      <c r="AB102" s="121"/>
      <c r="AC102" s="121"/>
      <c r="AD102" s="122"/>
    </row>
    <row r="103" spans="1:20" ht="17.25" customHeight="1">
      <c r="A103" s="77">
        <v>1</v>
      </c>
      <c r="B103" s="78" t="s">
        <v>121</v>
      </c>
      <c r="C103" s="37">
        <f>SUM(D103:E103)</f>
        <v>1</v>
      </c>
      <c r="D103" s="37">
        <v>0</v>
      </c>
      <c r="E103" s="79">
        <v>1</v>
      </c>
      <c r="F103" s="79"/>
      <c r="G103" s="79"/>
      <c r="H103" s="37">
        <f aca="true" t="shared" si="55" ref="H103:H110">SUM(J103:Q103)</f>
        <v>1</v>
      </c>
      <c r="I103" s="37">
        <f aca="true" t="shared" si="56" ref="I103:I110">SUM(J103:P103)</f>
        <v>1</v>
      </c>
      <c r="J103" s="79">
        <v>1</v>
      </c>
      <c r="K103" s="79"/>
      <c r="L103" s="79">
        <v>0</v>
      </c>
      <c r="M103" s="79"/>
      <c r="N103" s="79"/>
      <c r="O103" s="79"/>
      <c r="P103" s="37"/>
      <c r="Q103" s="80">
        <v>0</v>
      </c>
      <c r="R103" s="37">
        <f aca="true" t="shared" si="57" ref="R103:R110">SUM(L103:Q103)</f>
        <v>0</v>
      </c>
      <c r="S103" s="160">
        <f aca="true" t="shared" si="58" ref="S103:S109">(J103+K103)/I103*100</f>
        <v>100</v>
      </c>
      <c r="T103" s="39">
        <f t="shared" si="35"/>
        <v>1</v>
      </c>
    </row>
    <row r="104" spans="1:20" ht="17.25" customHeight="1">
      <c r="A104" s="77">
        <v>2</v>
      </c>
      <c r="B104" s="134" t="s">
        <v>184</v>
      </c>
      <c r="C104" s="37">
        <f aca="true" t="shared" si="59" ref="C104:C110">SUM(D104:E104)</f>
        <v>225</v>
      </c>
      <c r="D104" s="37">
        <v>105</v>
      </c>
      <c r="E104" s="79">
        <v>120</v>
      </c>
      <c r="F104" s="79">
        <v>6</v>
      </c>
      <c r="G104" s="79"/>
      <c r="H104" s="37">
        <f t="shared" si="55"/>
        <v>219</v>
      </c>
      <c r="I104" s="37">
        <f t="shared" si="56"/>
        <v>138</v>
      </c>
      <c r="J104" s="79">
        <v>97</v>
      </c>
      <c r="K104" s="79">
        <v>5</v>
      </c>
      <c r="L104" s="79">
        <v>36</v>
      </c>
      <c r="M104" s="79"/>
      <c r="N104" s="79"/>
      <c r="O104" s="79"/>
      <c r="P104" s="37"/>
      <c r="Q104" s="80">
        <v>81</v>
      </c>
      <c r="R104" s="37">
        <f t="shared" si="57"/>
        <v>117</v>
      </c>
      <c r="S104" s="160">
        <f t="shared" si="58"/>
        <v>73.91304347826086</v>
      </c>
      <c r="T104" s="39">
        <f t="shared" si="35"/>
        <v>225</v>
      </c>
    </row>
    <row r="105" spans="1:20" ht="17.25" customHeight="1">
      <c r="A105" s="77">
        <v>3</v>
      </c>
      <c r="B105" s="78" t="s">
        <v>115</v>
      </c>
      <c r="C105" s="37">
        <f t="shared" si="59"/>
        <v>193</v>
      </c>
      <c r="D105" s="37">
        <v>79</v>
      </c>
      <c r="E105" s="79">
        <v>114</v>
      </c>
      <c r="F105" s="79">
        <v>2</v>
      </c>
      <c r="G105" s="79"/>
      <c r="H105" s="37">
        <f t="shared" si="55"/>
        <v>191</v>
      </c>
      <c r="I105" s="37">
        <f t="shared" si="56"/>
        <v>122</v>
      </c>
      <c r="J105" s="79">
        <v>88</v>
      </c>
      <c r="K105" s="79">
        <v>3</v>
      </c>
      <c r="L105" s="79">
        <v>31</v>
      </c>
      <c r="M105" s="79"/>
      <c r="N105" s="79"/>
      <c r="O105" s="79"/>
      <c r="P105" s="37"/>
      <c r="Q105" s="80">
        <v>69</v>
      </c>
      <c r="R105" s="37">
        <f t="shared" si="57"/>
        <v>100</v>
      </c>
      <c r="S105" s="160">
        <f t="shared" si="58"/>
        <v>74.59016393442623</v>
      </c>
      <c r="T105" s="39">
        <f t="shared" si="35"/>
        <v>193</v>
      </c>
    </row>
    <row r="106" spans="1:20" ht="17.25" customHeight="1">
      <c r="A106" s="77">
        <v>4</v>
      </c>
      <c r="B106" s="78" t="s">
        <v>122</v>
      </c>
      <c r="C106" s="37">
        <f t="shared" si="59"/>
        <v>159</v>
      </c>
      <c r="D106" s="37">
        <v>70</v>
      </c>
      <c r="E106" s="79">
        <v>89</v>
      </c>
      <c r="F106" s="79">
        <v>3</v>
      </c>
      <c r="G106" s="79"/>
      <c r="H106" s="37">
        <f t="shared" si="55"/>
        <v>156</v>
      </c>
      <c r="I106" s="37">
        <f t="shared" si="56"/>
        <v>96</v>
      </c>
      <c r="J106" s="79">
        <v>64</v>
      </c>
      <c r="K106" s="79">
        <v>1</v>
      </c>
      <c r="L106" s="79">
        <v>31</v>
      </c>
      <c r="M106" s="79"/>
      <c r="N106" s="79"/>
      <c r="O106" s="79"/>
      <c r="P106" s="37"/>
      <c r="Q106" s="80">
        <v>60</v>
      </c>
      <c r="R106" s="37">
        <f t="shared" si="57"/>
        <v>91</v>
      </c>
      <c r="S106" s="160">
        <f t="shared" si="58"/>
        <v>67.70833333333334</v>
      </c>
      <c r="T106" s="39">
        <f t="shared" si="35"/>
        <v>159</v>
      </c>
    </row>
    <row r="107" spans="1:20" ht="17.25" customHeight="1">
      <c r="A107" s="77">
        <v>5</v>
      </c>
      <c r="B107" s="78" t="s">
        <v>123</v>
      </c>
      <c r="C107" s="37">
        <f t="shared" si="59"/>
        <v>321</v>
      </c>
      <c r="D107" s="37">
        <v>121</v>
      </c>
      <c r="E107" s="79">
        <v>200</v>
      </c>
      <c r="F107" s="79">
        <v>1</v>
      </c>
      <c r="G107" s="79"/>
      <c r="H107" s="37">
        <f t="shared" si="55"/>
        <v>320</v>
      </c>
      <c r="I107" s="37">
        <f t="shared" si="56"/>
        <v>206</v>
      </c>
      <c r="J107" s="79">
        <v>147</v>
      </c>
      <c r="K107" s="79">
        <v>5</v>
      </c>
      <c r="L107" s="79">
        <v>54</v>
      </c>
      <c r="M107" s="79"/>
      <c r="N107" s="79"/>
      <c r="O107" s="79"/>
      <c r="P107" s="37"/>
      <c r="Q107" s="80">
        <v>114</v>
      </c>
      <c r="R107" s="37">
        <f t="shared" si="57"/>
        <v>168</v>
      </c>
      <c r="S107" s="160">
        <f t="shared" si="58"/>
        <v>73.7864077669903</v>
      </c>
      <c r="T107" s="39">
        <f t="shared" si="35"/>
        <v>321</v>
      </c>
    </row>
    <row r="108" spans="1:20" ht="17.25" customHeight="1">
      <c r="A108" s="77">
        <v>6</v>
      </c>
      <c r="B108" s="78" t="s">
        <v>140</v>
      </c>
      <c r="C108" s="37">
        <f t="shared" si="59"/>
        <v>251</v>
      </c>
      <c r="D108" s="37">
        <v>105</v>
      </c>
      <c r="E108" s="79">
        <v>146</v>
      </c>
      <c r="F108" s="79">
        <v>2</v>
      </c>
      <c r="G108" s="79"/>
      <c r="H108" s="37">
        <f>SUM(J108:Q108)</f>
        <v>249</v>
      </c>
      <c r="I108" s="37">
        <f>SUM(J108:P108)</f>
        <v>142</v>
      </c>
      <c r="J108" s="79">
        <v>100</v>
      </c>
      <c r="K108" s="79">
        <v>3</v>
      </c>
      <c r="L108" s="79">
        <v>39</v>
      </c>
      <c r="M108" s="79"/>
      <c r="N108" s="79"/>
      <c r="O108" s="79"/>
      <c r="P108" s="37"/>
      <c r="Q108" s="80">
        <v>107</v>
      </c>
      <c r="R108" s="37">
        <f>SUM(L108:Q108)</f>
        <v>146</v>
      </c>
      <c r="S108" s="160">
        <f>(J108+K108)/I108*100</f>
        <v>72.53521126760563</v>
      </c>
      <c r="T108" s="39">
        <f t="shared" si="35"/>
        <v>251</v>
      </c>
    </row>
    <row r="109" spans="1:20" ht="17.25" customHeight="1">
      <c r="A109" s="77">
        <v>7</v>
      </c>
      <c r="B109" s="78" t="s">
        <v>120</v>
      </c>
      <c r="C109" s="37">
        <f t="shared" si="59"/>
        <v>294</v>
      </c>
      <c r="D109" s="37">
        <v>130</v>
      </c>
      <c r="E109" s="79">
        <v>164</v>
      </c>
      <c r="F109" s="79">
        <v>1</v>
      </c>
      <c r="G109" s="79"/>
      <c r="H109" s="37">
        <f t="shared" si="55"/>
        <v>293</v>
      </c>
      <c r="I109" s="37">
        <f t="shared" si="56"/>
        <v>176</v>
      </c>
      <c r="J109" s="79">
        <v>104</v>
      </c>
      <c r="K109" s="79">
        <v>3</v>
      </c>
      <c r="L109" s="79">
        <v>69</v>
      </c>
      <c r="M109" s="79"/>
      <c r="N109" s="79"/>
      <c r="O109" s="79"/>
      <c r="P109" s="37"/>
      <c r="Q109" s="80">
        <v>117</v>
      </c>
      <c r="R109" s="37">
        <f t="shared" si="57"/>
        <v>186</v>
      </c>
      <c r="S109" s="160">
        <f t="shared" si="58"/>
        <v>60.79545454545454</v>
      </c>
      <c r="T109" s="39">
        <f t="shared" si="35"/>
        <v>294</v>
      </c>
    </row>
    <row r="110" spans="1:20" ht="17.25" customHeight="1">
      <c r="A110" s="77"/>
      <c r="B110" s="81"/>
      <c r="C110" s="37">
        <f t="shared" si="59"/>
        <v>0</v>
      </c>
      <c r="D110" s="37"/>
      <c r="E110" s="79"/>
      <c r="F110" s="79"/>
      <c r="G110" s="79"/>
      <c r="H110" s="37">
        <f t="shared" si="55"/>
        <v>0</v>
      </c>
      <c r="I110" s="37">
        <f t="shared" si="56"/>
        <v>0</v>
      </c>
      <c r="J110" s="79"/>
      <c r="K110" s="79"/>
      <c r="L110" s="79"/>
      <c r="M110" s="79"/>
      <c r="N110" s="79"/>
      <c r="O110" s="79"/>
      <c r="P110" s="37"/>
      <c r="Q110" s="80"/>
      <c r="R110" s="37">
        <f t="shared" si="57"/>
        <v>0</v>
      </c>
      <c r="S110" s="160"/>
      <c r="T110" s="39">
        <f t="shared" si="35"/>
        <v>0</v>
      </c>
    </row>
    <row r="111" spans="1:30" s="123" customFormat="1" ht="17.25" customHeight="1">
      <c r="A111" s="181" t="s">
        <v>110</v>
      </c>
      <c r="B111" s="182" t="s">
        <v>111</v>
      </c>
      <c r="C111" s="96">
        <f>SUM(C112:C117)</f>
        <v>1668</v>
      </c>
      <c r="D111" s="96">
        <f aca="true" t="shared" si="60" ref="D111:R111">SUM(D112:D117)</f>
        <v>801</v>
      </c>
      <c r="E111" s="96">
        <f t="shared" si="60"/>
        <v>867</v>
      </c>
      <c r="F111" s="96">
        <f t="shared" si="60"/>
        <v>3</v>
      </c>
      <c r="G111" s="96">
        <f t="shared" si="60"/>
        <v>0</v>
      </c>
      <c r="H111" s="96">
        <f t="shared" si="60"/>
        <v>1665</v>
      </c>
      <c r="I111" s="96">
        <f t="shared" si="60"/>
        <v>1221</v>
      </c>
      <c r="J111" s="96">
        <f t="shared" si="60"/>
        <v>546</v>
      </c>
      <c r="K111" s="96">
        <f t="shared" si="60"/>
        <v>38</v>
      </c>
      <c r="L111" s="96">
        <f t="shared" si="60"/>
        <v>633</v>
      </c>
      <c r="M111" s="96">
        <f t="shared" si="60"/>
        <v>2</v>
      </c>
      <c r="N111" s="96">
        <f t="shared" si="60"/>
        <v>2</v>
      </c>
      <c r="O111" s="96">
        <f t="shared" si="60"/>
        <v>0</v>
      </c>
      <c r="P111" s="96">
        <f t="shared" si="60"/>
        <v>0</v>
      </c>
      <c r="Q111" s="96">
        <f t="shared" si="60"/>
        <v>444</v>
      </c>
      <c r="R111" s="96">
        <f t="shared" si="60"/>
        <v>1081</v>
      </c>
      <c r="S111" s="170">
        <f aca="true" t="shared" si="61" ref="S111:S117">(J111+K111)/I111*100</f>
        <v>47.82964782964783</v>
      </c>
      <c r="T111" s="74">
        <f t="shared" si="35"/>
        <v>1668</v>
      </c>
      <c r="U111" s="121"/>
      <c r="V111" s="121"/>
      <c r="W111" s="121"/>
      <c r="X111" s="121"/>
      <c r="Y111" s="121"/>
      <c r="Z111" s="121"/>
      <c r="AA111" s="121"/>
      <c r="AB111" s="121"/>
      <c r="AC111" s="121"/>
      <c r="AD111" s="122"/>
    </row>
    <row r="112" spans="1:20" ht="17.25" customHeight="1">
      <c r="A112" s="77">
        <v>1</v>
      </c>
      <c r="B112" s="78" t="s">
        <v>124</v>
      </c>
      <c r="C112" s="37">
        <f aca="true" t="shared" si="62" ref="C112:C117">SUM(D112:E112)</f>
        <v>398</v>
      </c>
      <c r="D112" s="37">
        <v>196</v>
      </c>
      <c r="E112" s="79">
        <v>202</v>
      </c>
      <c r="F112" s="79">
        <v>1</v>
      </c>
      <c r="G112" s="79">
        <v>0</v>
      </c>
      <c r="H112" s="37">
        <f aca="true" t="shared" si="63" ref="H112:H117">SUM(J112:Q112)</f>
        <v>397</v>
      </c>
      <c r="I112" s="37">
        <f aca="true" t="shared" si="64" ref="I112:I117">SUM(J112:P112)</f>
        <v>300</v>
      </c>
      <c r="J112" s="79">
        <v>151</v>
      </c>
      <c r="K112" s="79">
        <v>6</v>
      </c>
      <c r="L112" s="79">
        <v>141</v>
      </c>
      <c r="M112" s="79">
        <v>0</v>
      </c>
      <c r="N112" s="79">
        <v>2</v>
      </c>
      <c r="O112" s="79">
        <v>0</v>
      </c>
      <c r="P112" s="37">
        <v>0</v>
      </c>
      <c r="Q112" s="80">
        <v>97</v>
      </c>
      <c r="R112" s="37">
        <f aca="true" t="shared" si="65" ref="R112:R117">SUM(L112:Q112)</f>
        <v>240</v>
      </c>
      <c r="S112" s="160">
        <f t="shared" si="61"/>
        <v>52.33333333333333</v>
      </c>
      <c r="T112" s="39">
        <f t="shared" si="35"/>
        <v>398</v>
      </c>
    </row>
    <row r="113" spans="1:20" ht="17.25" customHeight="1">
      <c r="A113" s="77">
        <v>2</v>
      </c>
      <c r="B113" s="81" t="s">
        <v>195</v>
      </c>
      <c r="C113" s="37">
        <f t="shared" si="62"/>
        <v>203</v>
      </c>
      <c r="D113" s="37">
        <v>116</v>
      </c>
      <c r="E113" s="79">
        <v>87</v>
      </c>
      <c r="F113" s="79">
        <v>0</v>
      </c>
      <c r="G113" s="79">
        <v>0</v>
      </c>
      <c r="H113" s="37">
        <f t="shared" si="63"/>
        <v>203</v>
      </c>
      <c r="I113" s="37">
        <f t="shared" si="64"/>
        <v>133</v>
      </c>
      <c r="J113" s="79">
        <v>38</v>
      </c>
      <c r="K113" s="79">
        <v>1</v>
      </c>
      <c r="L113" s="79">
        <v>93</v>
      </c>
      <c r="M113" s="79">
        <v>1</v>
      </c>
      <c r="N113" s="79">
        <v>0</v>
      </c>
      <c r="O113" s="79">
        <v>0</v>
      </c>
      <c r="P113" s="37">
        <v>0</v>
      </c>
      <c r="Q113" s="80">
        <v>70</v>
      </c>
      <c r="R113" s="37">
        <f t="shared" si="65"/>
        <v>164</v>
      </c>
      <c r="S113" s="160">
        <f>(J113+K113)/I113*100</f>
        <v>29.32330827067669</v>
      </c>
      <c r="T113" s="39">
        <f>SUM(F113:H113)</f>
        <v>203</v>
      </c>
    </row>
    <row r="114" spans="1:20" ht="17.25" customHeight="1">
      <c r="A114" s="77">
        <v>3</v>
      </c>
      <c r="B114" s="81" t="s">
        <v>117</v>
      </c>
      <c r="C114" s="37">
        <f t="shared" si="62"/>
        <v>416</v>
      </c>
      <c r="D114" s="37">
        <v>191</v>
      </c>
      <c r="E114" s="79">
        <v>225</v>
      </c>
      <c r="F114" s="79">
        <v>2</v>
      </c>
      <c r="G114" s="79">
        <v>0</v>
      </c>
      <c r="H114" s="37">
        <f t="shared" si="63"/>
        <v>414</v>
      </c>
      <c r="I114" s="37">
        <f t="shared" si="64"/>
        <v>304</v>
      </c>
      <c r="J114" s="79">
        <v>127</v>
      </c>
      <c r="K114" s="79">
        <v>8</v>
      </c>
      <c r="L114" s="79">
        <v>169</v>
      </c>
      <c r="M114" s="79">
        <v>0</v>
      </c>
      <c r="N114" s="79">
        <v>0</v>
      </c>
      <c r="O114" s="79">
        <v>0</v>
      </c>
      <c r="P114" s="37">
        <v>0</v>
      </c>
      <c r="Q114" s="80">
        <v>110</v>
      </c>
      <c r="R114" s="37">
        <f t="shared" si="65"/>
        <v>279</v>
      </c>
      <c r="S114" s="160">
        <f t="shared" si="61"/>
        <v>44.40789473684211</v>
      </c>
      <c r="T114" s="39">
        <f t="shared" si="35"/>
        <v>416</v>
      </c>
    </row>
    <row r="115" spans="1:20" ht="17.25" customHeight="1">
      <c r="A115" s="77">
        <v>4</v>
      </c>
      <c r="B115" s="81" t="s">
        <v>118</v>
      </c>
      <c r="C115" s="37">
        <f t="shared" si="62"/>
        <v>295</v>
      </c>
      <c r="D115" s="37">
        <v>138</v>
      </c>
      <c r="E115" s="79">
        <v>157</v>
      </c>
      <c r="F115" s="79">
        <v>0</v>
      </c>
      <c r="G115" s="79">
        <v>0</v>
      </c>
      <c r="H115" s="37">
        <f t="shared" si="63"/>
        <v>295</v>
      </c>
      <c r="I115" s="37">
        <f t="shared" si="64"/>
        <v>211</v>
      </c>
      <c r="J115" s="79">
        <v>115</v>
      </c>
      <c r="K115" s="79">
        <v>12</v>
      </c>
      <c r="L115" s="79">
        <v>83</v>
      </c>
      <c r="M115" s="79">
        <v>1</v>
      </c>
      <c r="N115" s="79">
        <v>0</v>
      </c>
      <c r="O115" s="79">
        <v>0</v>
      </c>
      <c r="P115" s="37">
        <v>0</v>
      </c>
      <c r="Q115" s="80">
        <v>84</v>
      </c>
      <c r="R115" s="37">
        <f t="shared" si="65"/>
        <v>168</v>
      </c>
      <c r="S115" s="160">
        <f t="shared" si="61"/>
        <v>60.18957345971564</v>
      </c>
      <c r="T115" s="39">
        <f t="shared" si="35"/>
        <v>295</v>
      </c>
    </row>
    <row r="116" spans="1:20" ht="17.25" customHeight="1">
      <c r="A116" s="77">
        <v>5</v>
      </c>
      <c r="B116" s="81" t="s">
        <v>119</v>
      </c>
      <c r="C116" s="37">
        <f t="shared" si="62"/>
        <v>356</v>
      </c>
      <c r="D116" s="37">
        <v>160</v>
      </c>
      <c r="E116" s="79">
        <v>196</v>
      </c>
      <c r="F116" s="79">
        <v>0</v>
      </c>
      <c r="G116" s="79">
        <v>0</v>
      </c>
      <c r="H116" s="37">
        <f t="shared" si="63"/>
        <v>356</v>
      </c>
      <c r="I116" s="37">
        <f t="shared" si="64"/>
        <v>273</v>
      </c>
      <c r="J116" s="79">
        <v>115</v>
      </c>
      <c r="K116" s="79">
        <v>11</v>
      </c>
      <c r="L116" s="79">
        <v>147</v>
      </c>
      <c r="M116" s="79">
        <v>0</v>
      </c>
      <c r="N116" s="79">
        <v>0</v>
      </c>
      <c r="O116" s="79">
        <v>0</v>
      </c>
      <c r="P116" s="37">
        <v>0</v>
      </c>
      <c r="Q116" s="80">
        <v>83</v>
      </c>
      <c r="R116" s="37">
        <f t="shared" si="65"/>
        <v>230</v>
      </c>
      <c r="S116" s="160">
        <f t="shared" si="61"/>
        <v>46.15384615384615</v>
      </c>
      <c r="T116" s="39">
        <f t="shared" si="35"/>
        <v>356</v>
      </c>
    </row>
    <row r="117" spans="1:20" ht="17.25" customHeight="1">
      <c r="A117" s="77">
        <v>6</v>
      </c>
      <c r="B117" s="81" t="s">
        <v>181</v>
      </c>
      <c r="C117" s="37">
        <f t="shared" si="62"/>
        <v>0</v>
      </c>
      <c r="D117" s="37">
        <v>0</v>
      </c>
      <c r="E117" s="79">
        <v>0</v>
      </c>
      <c r="F117" s="79">
        <v>0</v>
      </c>
      <c r="G117" s="79"/>
      <c r="H117" s="37">
        <f t="shared" si="63"/>
        <v>0</v>
      </c>
      <c r="I117" s="37">
        <f t="shared" si="64"/>
        <v>0</v>
      </c>
      <c r="J117" s="79">
        <v>0</v>
      </c>
      <c r="K117" s="79">
        <v>0</v>
      </c>
      <c r="L117" s="79">
        <v>0</v>
      </c>
      <c r="M117" s="79">
        <v>0</v>
      </c>
      <c r="N117" s="79">
        <v>0</v>
      </c>
      <c r="O117" s="79">
        <v>0</v>
      </c>
      <c r="P117" s="37">
        <v>0</v>
      </c>
      <c r="Q117" s="80">
        <v>0</v>
      </c>
      <c r="R117" s="37">
        <f t="shared" si="65"/>
        <v>0</v>
      </c>
      <c r="S117" s="160" t="e">
        <f t="shared" si="61"/>
        <v>#DIV/0!</v>
      </c>
      <c r="T117" s="39">
        <f>SUM(F117:H117)</f>
        <v>0</v>
      </c>
    </row>
    <row r="118" spans="1:20" ht="17.25" customHeight="1">
      <c r="A118" s="77"/>
      <c r="B118" s="81"/>
      <c r="C118" s="37"/>
      <c r="D118" s="37"/>
      <c r="E118" s="79"/>
      <c r="F118" s="79"/>
      <c r="G118" s="79"/>
      <c r="H118" s="37"/>
      <c r="I118" s="37"/>
      <c r="J118" s="79"/>
      <c r="K118" s="79"/>
      <c r="L118" s="79"/>
      <c r="M118" s="79"/>
      <c r="N118" s="79"/>
      <c r="O118" s="79"/>
      <c r="P118" s="37"/>
      <c r="Q118" s="80"/>
      <c r="R118" s="163"/>
      <c r="S118" s="160"/>
      <c r="T118" s="39">
        <f t="shared" si="35"/>
        <v>0</v>
      </c>
    </row>
    <row r="119" spans="1:20" ht="14.25" customHeight="1">
      <c r="A119" s="82"/>
      <c r="B119" s="83"/>
      <c r="C119" s="164"/>
      <c r="D119" s="164"/>
      <c r="E119" s="84"/>
      <c r="F119" s="84"/>
      <c r="G119" s="84"/>
      <c r="H119" s="164"/>
      <c r="I119" s="84"/>
      <c r="J119" s="84"/>
      <c r="K119" s="84"/>
      <c r="L119" s="84"/>
      <c r="M119" s="84"/>
      <c r="N119" s="85"/>
      <c r="O119" s="85"/>
      <c r="P119" s="38"/>
      <c r="Q119" s="86"/>
      <c r="R119" s="165"/>
      <c r="S119" s="166"/>
      <c r="T119" s="39"/>
    </row>
    <row r="120" spans="1:30" s="89" customFormat="1" ht="18.75">
      <c r="A120" s="242" t="s">
        <v>199</v>
      </c>
      <c r="B120" s="242"/>
      <c r="C120" s="242"/>
      <c r="D120" s="242"/>
      <c r="E120" s="242"/>
      <c r="F120" s="30"/>
      <c r="G120" s="30"/>
      <c r="H120" s="30"/>
      <c r="I120" s="30"/>
      <c r="J120" s="30"/>
      <c r="K120" s="30"/>
      <c r="L120" s="30"/>
      <c r="M120" s="245" t="str">
        <f>A120</f>
        <v>Đồng Tháp, ngày 04 tháng 6 năm 2018</v>
      </c>
      <c r="N120" s="245"/>
      <c r="O120" s="245"/>
      <c r="P120" s="245"/>
      <c r="Q120" s="245"/>
      <c r="R120" s="245"/>
      <c r="S120" s="245"/>
      <c r="T120" s="87"/>
      <c r="U120" s="88"/>
      <c r="V120" s="88"/>
      <c r="W120" s="88"/>
      <c r="X120" s="88"/>
      <c r="Y120" s="88"/>
      <c r="Z120" s="88"/>
      <c r="AA120" s="88"/>
      <c r="AB120" s="88"/>
      <c r="AC120" s="88"/>
      <c r="AD120" s="104"/>
    </row>
    <row r="121" spans="1:30" s="92" customFormat="1" ht="19.5" customHeight="1">
      <c r="A121" s="90"/>
      <c r="B121" s="234" t="s">
        <v>3</v>
      </c>
      <c r="C121" s="234"/>
      <c r="D121" s="234"/>
      <c r="E121" s="234"/>
      <c r="F121" s="31"/>
      <c r="G121" s="31"/>
      <c r="H121" s="31"/>
      <c r="I121" s="31"/>
      <c r="J121" s="31"/>
      <c r="K121" s="31"/>
      <c r="L121" s="31"/>
      <c r="M121" s="31"/>
      <c r="N121" s="243" t="s">
        <v>178</v>
      </c>
      <c r="O121" s="243"/>
      <c r="P121" s="243"/>
      <c r="Q121" s="243"/>
      <c r="R121" s="243"/>
      <c r="S121" s="243"/>
      <c r="T121" s="90"/>
      <c r="U121" s="91"/>
      <c r="V121" s="91"/>
      <c r="W121" s="91"/>
      <c r="X121" s="91"/>
      <c r="Y121" s="91"/>
      <c r="Z121" s="91"/>
      <c r="AA121" s="91"/>
      <c r="AB121" s="91"/>
      <c r="AC121" s="91"/>
      <c r="AD121" s="105"/>
    </row>
    <row r="122" spans="1:30" s="131" customFormat="1" ht="18.75">
      <c r="A122" s="34"/>
      <c r="B122" s="227"/>
      <c r="C122" s="227"/>
      <c r="D122" s="227"/>
      <c r="E122" s="32"/>
      <c r="F122" s="32"/>
      <c r="G122" s="32"/>
      <c r="H122" s="32"/>
      <c r="I122" s="32"/>
      <c r="J122" s="32"/>
      <c r="K122" s="32"/>
      <c r="L122" s="32"/>
      <c r="M122" s="32"/>
      <c r="N122" s="258" t="s">
        <v>174</v>
      </c>
      <c r="O122" s="258"/>
      <c r="P122" s="258"/>
      <c r="Q122" s="258"/>
      <c r="R122" s="258"/>
      <c r="S122" s="258"/>
      <c r="T122" s="34"/>
      <c r="U122" s="90"/>
      <c r="V122" s="90"/>
      <c r="W122" s="90"/>
      <c r="X122" s="90"/>
      <c r="Y122" s="90"/>
      <c r="Z122" s="90"/>
      <c r="AA122" s="90"/>
      <c r="AB122" s="90"/>
      <c r="AC122" s="90"/>
      <c r="AD122" s="130"/>
    </row>
    <row r="123" spans="1:30" s="131" customFormat="1" ht="18.75">
      <c r="A123" s="34"/>
      <c r="B123" s="34"/>
      <c r="C123" s="34"/>
      <c r="D123" s="32"/>
      <c r="E123" s="32"/>
      <c r="F123" s="32"/>
      <c r="G123" s="32"/>
      <c r="H123" s="32"/>
      <c r="I123" s="32"/>
      <c r="J123" s="32"/>
      <c r="K123" s="32"/>
      <c r="L123" s="32"/>
      <c r="M123" s="32"/>
      <c r="N123" s="32"/>
      <c r="O123" s="32"/>
      <c r="P123" s="32"/>
      <c r="Q123" s="32"/>
      <c r="R123" s="34"/>
      <c r="S123" s="167"/>
      <c r="T123" s="34"/>
      <c r="U123" s="90"/>
      <c r="V123" s="90"/>
      <c r="W123" s="90"/>
      <c r="X123" s="90"/>
      <c r="Y123" s="90"/>
      <c r="Z123" s="90"/>
      <c r="AA123" s="90"/>
      <c r="AB123" s="90"/>
      <c r="AC123" s="90"/>
      <c r="AD123" s="130"/>
    </row>
    <row r="124" spans="1:30" s="131" customFormat="1" ht="18.75" hidden="1">
      <c r="A124" s="34" t="s">
        <v>23</v>
      </c>
      <c r="B124" s="34"/>
      <c r="C124" s="34"/>
      <c r="D124" s="32"/>
      <c r="E124" s="32"/>
      <c r="F124" s="32"/>
      <c r="G124" s="32"/>
      <c r="H124" s="32"/>
      <c r="I124" s="32"/>
      <c r="J124" s="32"/>
      <c r="K124" s="32"/>
      <c r="L124" s="32"/>
      <c r="M124" s="32"/>
      <c r="N124" s="32"/>
      <c r="O124" s="32"/>
      <c r="P124" s="32"/>
      <c r="Q124" s="32"/>
      <c r="R124" s="34"/>
      <c r="S124" s="167"/>
      <c r="T124" s="34"/>
      <c r="U124" s="90"/>
      <c r="V124" s="90"/>
      <c r="W124" s="90"/>
      <c r="X124" s="90"/>
      <c r="Y124" s="90"/>
      <c r="Z124" s="90"/>
      <c r="AA124" s="90"/>
      <c r="AB124" s="90"/>
      <c r="AC124" s="90"/>
      <c r="AD124" s="130"/>
    </row>
    <row r="125" spans="1:30" s="131" customFormat="1" ht="18.75" hidden="1">
      <c r="A125" s="34"/>
      <c r="B125" s="226" t="s">
        <v>29</v>
      </c>
      <c r="C125" s="226"/>
      <c r="D125" s="226"/>
      <c r="E125" s="226"/>
      <c r="F125" s="226"/>
      <c r="G125" s="226"/>
      <c r="H125" s="226"/>
      <c r="I125" s="226"/>
      <c r="J125" s="226"/>
      <c r="K125" s="226"/>
      <c r="L125" s="226"/>
      <c r="M125" s="226"/>
      <c r="N125" s="226"/>
      <c r="O125" s="226"/>
      <c r="P125" s="32"/>
      <c r="Q125" s="32"/>
      <c r="R125" s="34"/>
      <c r="S125" s="167"/>
      <c r="T125" s="34"/>
      <c r="U125" s="90"/>
      <c r="V125" s="90"/>
      <c r="W125" s="90"/>
      <c r="X125" s="90"/>
      <c r="Y125" s="90"/>
      <c r="Z125" s="90"/>
      <c r="AA125" s="90"/>
      <c r="AB125" s="90"/>
      <c r="AC125" s="90"/>
      <c r="AD125" s="130"/>
    </row>
    <row r="126" spans="1:30" s="131" customFormat="1" ht="18.75" hidden="1">
      <c r="A126" s="34"/>
      <c r="B126" s="226" t="s">
        <v>33</v>
      </c>
      <c r="C126" s="226"/>
      <c r="D126" s="226"/>
      <c r="E126" s="226"/>
      <c r="F126" s="226"/>
      <c r="G126" s="226"/>
      <c r="H126" s="226"/>
      <c r="I126" s="226"/>
      <c r="J126" s="226"/>
      <c r="K126" s="226"/>
      <c r="L126" s="226"/>
      <c r="M126" s="226"/>
      <c r="N126" s="226"/>
      <c r="O126" s="226"/>
      <c r="P126" s="32"/>
      <c r="Q126" s="32"/>
      <c r="R126" s="34"/>
      <c r="S126" s="167"/>
      <c r="T126" s="34"/>
      <c r="U126" s="90"/>
      <c r="V126" s="90"/>
      <c r="W126" s="90"/>
      <c r="X126" s="90"/>
      <c r="Y126" s="90"/>
      <c r="Z126" s="90"/>
      <c r="AA126" s="90"/>
      <c r="AB126" s="90"/>
      <c r="AC126" s="90"/>
      <c r="AD126" s="130"/>
    </row>
    <row r="127" spans="1:30" s="131" customFormat="1" ht="18.75" hidden="1">
      <c r="A127" s="34"/>
      <c r="B127" s="226" t="s">
        <v>30</v>
      </c>
      <c r="C127" s="226"/>
      <c r="D127" s="226"/>
      <c r="E127" s="226"/>
      <c r="F127" s="226"/>
      <c r="G127" s="226"/>
      <c r="H127" s="226"/>
      <c r="I127" s="226"/>
      <c r="J127" s="226"/>
      <c r="K127" s="226"/>
      <c r="L127" s="226"/>
      <c r="M127" s="226"/>
      <c r="N127" s="226"/>
      <c r="O127" s="226"/>
      <c r="P127" s="32"/>
      <c r="Q127" s="32"/>
      <c r="R127" s="34"/>
      <c r="S127" s="167"/>
      <c r="T127" s="34"/>
      <c r="U127" s="90"/>
      <c r="V127" s="90"/>
      <c r="W127" s="90"/>
      <c r="X127" s="90"/>
      <c r="Y127" s="90"/>
      <c r="Z127" s="90"/>
      <c r="AA127" s="90"/>
      <c r="AB127" s="90"/>
      <c r="AC127" s="90"/>
      <c r="AD127" s="130"/>
    </row>
    <row r="128" spans="1:30" s="131" customFormat="1" ht="15.75" customHeight="1" hidden="1">
      <c r="A128" s="33"/>
      <c r="B128" s="259" t="s">
        <v>31</v>
      </c>
      <c r="C128" s="259"/>
      <c r="D128" s="259"/>
      <c r="E128" s="259"/>
      <c r="F128" s="259"/>
      <c r="G128" s="259"/>
      <c r="H128" s="259"/>
      <c r="I128" s="259"/>
      <c r="J128" s="259"/>
      <c r="K128" s="259"/>
      <c r="L128" s="259"/>
      <c r="M128" s="259"/>
      <c r="N128" s="259"/>
      <c r="O128" s="259"/>
      <c r="P128" s="33"/>
      <c r="Q128" s="34"/>
      <c r="R128" s="34"/>
      <c r="S128" s="167"/>
      <c r="T128" s="34"/>
      <c r="U128" s="90"/>
      <c r="V128" s="90"/>
      <c r="W128" s="90"/>
      <c r="X128" s="90"/>
      <c r="Y128" s="90"/>
      <c r="Z128" s="90"/>
      <c r="AA128" s="90"/>
      <c r="AB128" s="90"/>
      <c r="AC128" s="90"/>
      <c r="AD128" s="130"/>
    </row>
    <row r="129" spans="1:30" s="131" customFormat="1" ht="15.75" customHeight="1">
      <c r="A129" s="33"/>
      <c r="B129" s="33"/>
      <c r="C129" s="33"/>
      <c r="D129" s="33"/>
      <c r="E129" s="33"/>
      <c r="F129" s="33"/>
      <c r="G129" s="33"/>
      <c r="H129" s="33"/>
      <c r="I129" s="33"/>
      <c r="J129" s="33"/>
      <c r="K129" s="33"/>
      <c r="L129" s="33"/>
      <c r="M129" s="33"/>
      <c r="N129" s="33"/>
      <c r="O129" s="33"/>
      <c r="P129" s="33"/>
      <c r="Q129" s="34"/>
      <c r="R129" s="34"/>
      <c r="S129" s="167"/>
      <c r="T129" s="34"/>
      <c r="U129" s="90"/>
      <c r="V129" s="90"/>
      <c r="W129" s="90"/>
      <c r="X129" s="90"/>
      <c r="Y129" s="90"/>
      <c r="Z129" s="90"/>
      <c r="AA129" s="90"/>
      <c r="AB129" s="90"/>
      <c r="AC129" s="90"/>
      <c r="AD129" s="130"/>
    </row>
    <row r="130" spans="1:30" s="131" customFormat="1" ht="18.75">
      <c r="A130" s="33"/>
      <c r="B130" s="33"/>
      <c r="C130" s="33"/>
      <c r="D130" s="33"/>
      <c r="E130" s="33"/>
      <c r="F130" s="33"/>
      <c r="G130" s="33"/>
      <c r="H130" s="33"/>
      <c r="I130" s="33"/>
      <c r="J130" s="33"/>
      <c r="K130" s="33"/>
      <c r="L130" s="33"/>
      <c r="M130" s="33"/>
      <c r="N130" s="33"/>
      <c r="O130" s="33"/>
      <c r="P130" s="33"/>
      <c r="Q130" s="34"/>
      <c r="R130" s="34"/>
      <c r="S130" s="167"/>
      <c r="T130" s="34"/>
      <c r="U130" s="90"/>
      <c r="V130" s="90"/>
      <c r="W130" s="90"/>
      <c r="X130" s="90"/>
      <c r="Y130" s="90"/>
      <c r="Z130" s="90"/>
      <c r="AA130" s="90"/>
      <c r="AB130" s="90"/>
      <c r="AC130" s="90"/>
      <c r="AD130" s="130"/>
    </row>
    <row r="131" spans="1:30" s="131" customFormat="1" ht="18.75">
      <c r="A131" s="34"/>
      <c r="B131" s="34"/>
      <c r="C131" s="34"/>
      <c r="D131" s="34"/>
      <c r="E131" s="34"/>
      <c r="F131" s="34"/>
      <c r="G131" s="34"/>
      <c r="H131" s="34"/>
      <c r="I131" s="34"/>
      <c r="J131" s="34"/>
      <c r="K131" s="34"/>
      <c r="L131" s="34"/>
      <c r="M131" s="34"/>
      <c r="N131" s="34"/>
      <c r="O131" s="34"/>
      <c r="P131" s="34"/>
      <c r="Q131" s="34"/>
      <c r="R131" s="34"/>
      <c r="S131" s="167"/>
      <c r="T131" s="34"/>
      <c r="U131" s="90"/>
      <c r="V131" s="90"/>
      <c r="W131" s="90"/>
      <c r="X131" s="90"/>
      <c r="Y131" s="90"/>
      <c r="Z131" s="90"/>
      <c r="AA131" s="90"/>
      <c r="AB131" s="90"/>
      <c r="AC131" s="90"/>
      <c r="AD131" s="130"/>
    </row>
    <row r="132" spans="1:30" s="131" customFormat="1" ht="18.75">
      <c r="A132" s="258" t="s">
        <v>173</v>
      </c>
      <c r="B132" s="258"/>
      <c r="C132" s="258"/>
      <c r="D132" s="258"/>
      <c r="E132" s="258"/>
      <c r="F132" s="34"/>
      <c r="G132" s="34"/>
      <c r="H132" s="34"/>
      <c r="I132" s="34"/>
      <c r="J132" s="34"/>
      <c r="K132" s="34"/>
      <c r="L132" s="34"/>
      <c r="M132" s="34"/>
      <c r="N132" s="258" t="s">
        <v>158</v>
      </c>
      <c r="O132" s="258"/>
      <c r="P132" s="258"/>
      <c r="Q132" s="258"/>
      <c r="R132" s="258"/>
      <c r="S132" s="258"/>
      <c r="T132" s="34"/>
      <c r="U132" s="90"/>
      <c r="V132" s="90"/>
      <c r="W132" s="90"/>
      <c r="X132" s="90"/>
      <c r="Y132" s="90"/>
      <c r="Z132" s="90"/>
      <c r="AA132" s="90"/>
      <c r="AB132" s="90"/>
      <c r="AC132" s="90"/>
      <c r="AD132" s="130"/>
    </row>
    <row r="133" spans="1:20" ht="15.75">
      <c r="A133" s="39"/>
      <c r="B133" s="39"/>
      <c r="C133" s="168"/>
      <c r="D133" s="168"/>
      <c r="E133" s="39"/>
      <c r="F133" s="39"/>
      <c r="G133" s="39"/>
      <c r="H133" s="168"/>
      <c r="I133" s="168"/>
      <c r="J133" s="39"/>
      <c r="K133" s="39"/>
      <c r="M133" s="39"/>
      <c r="N133" s="39"/>
      <c r="O133" s="39"/>
      <c r="P133" s="39"/>
      <c r="Q133" s="39"/>
      <c r="R133" s="168"/>
      <c r="T133" s="39"/>
    </row>
    <row r="134" spans="1:20" ht="15.75">
      <c r="A134" s="39"/>
      <c r="B134" s="39"/>
      <c r="C134" s="168"/>
      <c r="D134" s="168"/>
      <c r="E134" s="39"/>
      <c r="F134" s="39"/>
      <c r="G134" s="39"/>
      <c r="H134" s="168"/>
      <c r="I134" s="168"/>
      <c r="J134" s="39"/>
      <c r="K134" s="39"/>
      <c r="M134" s="39"/>
      <c r="N134" s="39"/>
      <c r="O134" s="39"/>
      <c r="P134" s="39"/>
      <c r="Q134" s="39"/>
      <c r="R134" s="168"/>
      <c r="T134" s="39"/>
    </row>
    <row r="135" spans="1:20" ht="15.75">
      <c r="A135" s="39"/>
      <c r="B135" s="39"/>
      <c r="C135" s="168"/>
      <c r="D135" s="168"/>
      <c r="E135" s="39"/>
      <c r="F135" s="39"/>
      <c r="G135" s="39"/>
      <c r="H135" s="168"/>
      <c r="I135" s="168"/>
      <c r="J135" s="39"/>
      <c r="K135" s="39"/>
      <c r="M135" s="39"/>
      <c r="N135" s="39"/>
      <c r="O135" s="39"/>
      <c r="P135" s="39"/>
      <c r="Q135" s="39"/>
      <c r="R135" s="168"/>
      <c r="T135" s="39"/>
    </row>
    <row r="136" spans="1:20" ht="45" customHeight="1">
      <c r="A136" s="39"/>
      <c r="B136" s="39"/>
      <c r="C136" s="168"/>
      <c r="D136" s="168"/>
      <c r="E136" s="39"/>
      <c r="F136" s="39"/>
      <c r="G136" s="39"/>
      <c r="H136" s="168"/>
      <c r="I136" s="168"/>
      <c r="J136" s="39"/>
      <c r="K136" s="39"/>
      <c r="M136" s="39"/>
      <c r="N136" s="39"/>
      <c r="O136" s="39"/>
      <c r="P136" s="39"/>
      <c r="Q136" s="39"/>
      <c r="R136" s="168"/>
      <c r="T136" s="39"/>
    </row>
    <row r="137" spans="1:20" ht="15.75">
      <c r="A137" s="39"/>
      <c r="B137" s="39"/>
      <c r="C137" s="168"/>
      <c r="D137" s="168"/>
      <c r="E137" s="39"/>
      <c r="F137" s="39"/>
      <c r="G137" s="39"/>
      <c r="H137" s="168"/>
      <c r="I137" s="168"/>
      <c r="J137" s="39"/>
      <c r="K137" s="39"/>
      <c r="M137" s="39"/>
      <c r="N137" s="39"/>
      <c r="O137" s="39"/>
      <c r="P137" s="39"/>
      <c r="Q137" s="39"/>
      <c r="R137" s="168"/>
      <c r="T137" s="39"/>
    </row>
    <row r="138" spans="1:20" ht="15.75">
      <c r="A138" s="39"/>
      <c r="B138" s="39"/>
      <c r="C138" s="168"/>
      <c r="D138" s="168"/>
      <c r="E138" s="39"/>
      <c r="F138" s="39"/>
      <c r="G138" s="39"/>
      <c r="H138" s="168"/>
      <c r="I138" s="168"/>
      <c r="J138" s="39"/>
      <c r="K138" s="39"/>
      <c r="M138" s="39"/>
      <c r="N138" s="39"/>
      <c r="O138" s="39"/>
      <c r="P138" s="39"/>
      <c r="Q138" s="39"/>
      <c r="R138" s="168"/>
      <c r="T138" s="39"/>
    </row>
    <row r="139" spans="1:20" ht="15.75">
      <c r="A139" s="39"/>
      <c r="B139" s="39"/>
      <c r="C139" s="168"/>
      <c r="D139" s="168"/>
      <c r="E139" s="39"/>
      <c r="F139" s="39"/>
      <c r="G139" s="39"/>
      <c r="H139" s="168"/>
      <c r="I139" s="168"/>
      <c r="J139" s="39"/>
      <c r="K139" s="39"/>
      <c r="M139" s="39"/>
      <c r="N139" s="39"/>
      <c r="O139" s="39"/>
      <c r="P139" s="39"/>
      <c r="Q139" s="39"/>
      <c r="R139" s="168"/>
      <c r="T139" s="39"/>
    </row>
    <row r="140" spans="1:20" ht="15.75">
      <c r="A140" s="39"/>
      <c r="B140" s="39"/>
      <c r="C140" s="168"/>
      <c r="D140" s="168"/>
      <c r="E140" s="39"/>
      <c r="F140" s="39"/>
      <c r="G140" s="39"/>
      <c r="H140" s="168"/>
      <c r="I140" s="168"/>
      <c r="J140" s="39"/>
      <c r="K140" s="39"/>
      <c r="M140" s="39"/>
      <c r="N140" s="39"/>
      <c r="O140" s="39"/>
      <c r="P140" s="39"/>
      <c r="Q140" s="39"/>
      <c r="R140" s="168"/>
      <c r="T140" s="39"/>
    </row>
    <row r="141" spans="1:20" ht="15.75">
      <c r="A141" s="39"/>
      <c r="B141" s="39"/>
      <c r="C141" s="168"/>
      <c r="D141" s="168"/>
      <c r="E141" s="39"/>
      <c r="F141" s="39"/>
      <c r="G141" s="39"/>
      <c r="H141" s="168"/>
      <c r="I141" s="168"/>
      <c r="J141" s="39"/>
      <c r="K141" s="39"/>
      <c r="M141" s="39"/>
      <c r="N141" s="39"/>
      <c r="O141" s="39"/>
      <c r="P141" s="39"/>
      <c r="Q141" s="39"/>
      <c r="R141" s="168"/>
      <c r="T141" s="39"/>
    </row>
    <row r="142" spans="1:20" ht="15.75">
      <c r="A142" s="39"/>
      <c r="B142" s="39"/>
      <c r="C142" s="168"/>
      <c r="D142" s="168"/>
      <c r="E142" s="39"/>
      <c r="F142" s="39"/>
      <c r="G142" s="39"/>
      <c r="H142" s="168"/>
      <c r="I142" s="168"/>
      <c r="J142" s="39"/>
      <c r="K142" s="39"/>
      <c r="M142" s="39"/>
      <c r="N142" s="39"/>
      <c r="O142" s="39"/>
      <c r="P142" s="39"/>
      <c r="Q142" s="39"/>
      <c r="R142" s="168"/>
      <c r="T142" s="39"/>
    </row>
    <row r="143" spans="1:20" ht="15.75">
      <c r="A143" s="39"/>
      <c r="B143" s="39"/>
      <c r="C143" s="168"/>
      <c r="D143" s="168"/>
      <c r="E143" s="39"/>
      <c r="F143" s="39"/>
      <c r="G143" s="39"/>
      <c r="H143" s="168"/>
      <c r="I143" s="168"/>
      <c r="J143" s="39"/>
      <c r="K143" s="39"/>
      <c r="M143" s="39"/>
      <c r="N143" s="39"/>
      <c r="O143" s="39"/>
      <c r="P143" s="39"/>
      <c r="Q143" s="39"/>
      <c r="R143" s="168"/>
      <c r="T143" s="39"/>
    </row>
    <row r="144" spans="1:20" ht="15.75">
      <c r="A144" s="39"/>
      <c r="B144" s="39"/>
      <c r="C144" s="168"/>
      <c r="D144" s="168"/>
      <c r="E144" s="39"/>
      <c r="F144" s="39"/>
      <c r="G144" s="39"/>
      <c r="H144" s="168"/>
      <c r="I144" s="168"/>
      <c r="J144" s="39"/>
      <c r="K144" s="39"/>
      <c r="M144" s="39"/>
      <c r="N144" s="39"/>
      <c r="O144" s="39"/>
      <c r="P144" s="39"/>
      <c r="Q144" s="39"/>
      <c r="R144" s="168"/>
      <c r="T144" s="39"/>
    </row>
    <row r="145" spans="1:20" ht="15.75">
      <c r="A145" s="39"/>
      <c r="B145" s="39"/>
      <c r="C145" s="168"/>
      <c r="D145" s="168"/>
      <c r="E145" s="39"/>
      <c r="F145" s="39"/>
      <c r="G145" s="39"/>
      <c r="H145" s="168"/>
      <c r="I145" s="168"/>
      <c r="J145" s="39"/>
      <c r="K145" s="39"/>
      <c r="M145" s="39"/>
      <c r="N145" s="39"/>
      <c r="O145" s="39"/>
      <c r="P145" s="39"/>
      <c r="Q145" s="39"/>
      <c r="R145" s="168"/>
      <c r="T145" s="39"/>
    </row>
    <row r="146" spans="1:20" ht="15.75">
      <c r="A146" s="39"/>
      <c r="B146" s="39"/>
      <c r="C146" s="168"/>
      <c r="D146" s="168"/>
      <c r="E146" s="39"/>
      <c r="F146" s="39"/>
      <c r="G146" s="39"/>
      <c r="H146" s="168"/>
      <c r="I146" s="168"/>
      <c r="J146" s="39"/>
      <c r="K146" s="39"/>
      <c r="M146" s="39"/>
      <c r="N146" s="39"/>
      <c r="O146" s="39"/>
      <c r="P146" s="39"/>
      <c r="Q146" s="39"/>
      <c r="R146" s="168"/>
      <c r="T146" s="39"/>
    </row>
    <row r="147" spans="1:20" ht="15.75">
      <c r="A147" s="39"/>
      <c r="B147" s="39"/>
      <c r="C147" s="168"/>
      <c r="D147" s="168"/>
      <c r="E147" s="39"/>
      <c r="F147" s="39"/>
      <c r="G147" s="39"/>
      <c r="H147" s="168"/>
      <c r="I147" s="168"/>
      <c r="J147" s="39"/>
      <c r="K147" s="39"/>
      <c r="M147" s="39"/>
      <c r="N147" s="39"/>
      <c r="O147" s="39"/>
      <c r="P147" s="39"/>
      <c r="Q147" s="39"/>
      <c r="R147" s="168"/>
      <c r="T147" s="39"/>
    </row>
    <row r="148" spans="1:20" ht="15.75">
      <c r="A148" s="39"/>
      <c r="B148" s="39"/>
      <c r="C148" s="168"/>
      <c r="D148" s="168"/>
      <c r="E148" s="39"/>
      <c r="F148" s="39"/>
      <c r="G148" s="39"/>
      <c r="H148" s="168"/>
      <c r="I148" s="168"/>
      <c r="J148" s="39"/>
      <c r="K148" s="39"/>
      <c r="M148" s="39"/>
      <c r="N148" s="39"/>
      <c r="O148" s="39"/>
      <c r="P148" s="39"/>
      <c r="Q148" s="39"/>
      <c r="R148" s="168"/>
      <c r="T148" s="39"/>
    </row>
    <row r="149" spans="1:20" ht="15.75">
      <c r="A149" s="39"/>
      <c r="B149" s="39"/>
      <c r="C149" s="168"/>
      <c r="D149" s="168"/>
      <c r="E149" s="39"/>
      <c r="F149" s="39"/>
      <c r="G149" s="39"/>
      <c r="H149" s="168"/>
      <c r="I149" s="168"/>
      <c r="J149" s="39"/>
      <c r="K149" s="39"/>
      <c r="M149" s="39"/>
      <c r="N149" s="39"/>
      <c r="O149" s="39"/>
      <c r="P149" s="39"/>
      <c r="Q149" s="39"/>
      <c r="R149" s="168"/>
      <c r="T149" s="39"/>
    </row>
    <row r="150" spans="1:20" ht="15.75">
      <c r="A150" s="39"/>
      <c r="B150" s="39"/>
      <c r="C150" s="168"/>
      <c r="D150" s="168"/>
      <c r="E150" s="39"/>
      <c r="F150" s="39"/>
      <c r="G150" s="39"/>
      <c r="H150" s="168"/>
      <c r="I150" s="168"/>
      <c r="J150" s="39"/>
      <c r="K150" s="39"/>
      <c r="M150" s="39"/>
      <c r="N150" s="39"/>
      <c r="O150" s="39"/>
      <c r="P150" s="39"/>
      <c r="Q150" s="39"/>
      <c r="R150" s="168"/>
      <c r="T150" s="39"/>
    </row>
    <row r="151" spans="1:20" ht="15.75">
      <c r="A151" s="39"/>
      <c r="B151" s="39"/>
      <c r="C151" s="168"/>
      <c r="D151" s="168"/>
      <c r="E151" s="39"/>
      <c r="F151" s="39"/>
      <c r="G151" s="39"/>
      <c r="H151" s="168"/>
      <c r="I151" s="168"/>
      <c r="J151" s="39"/>
      <c r="K151" s="39"/>
      <c r="M151" s="39"/>
      <c r="N151" s="39"/>
      <c r="O151" s="39"/>
      <c r="P151" s="39"/>
      <c r="Q151" s="39"/>
      <c r="R151" s="168"/>
      <c r="T151" s="39"/>
    </row>
    <row r="152" spans="1:20" ht="15.75">
      <c r="A152" s="39"/>
      <c r="B152" s="39"/>
      <c r="C152" s="168"/>
      <c r="D152" s="168"/>
      <c r="E152" s="39"/>
      <c r="F152" s="39"/>
      <c r="G152" s="39"/>
      <c r="H152" s="168"/>
      <c r="I152" s="168"/>
      <c r="J152" s="39"/>
      <c r="K152" s="39"/>
      <c r="M152" s="39"/>
      <c r="N152" s="39"/>
      <c r="O152" s="39"/>
      <c r="P152" s="39"/>
      <c r="Q152" s="39"/>
      <c r="R152" s="168"/>
      <c r="T152" s="39"/>
    </row>
    <row r="153" spans="1:20" ht="15.75">
      <c r="A153" s="39"/>
      <c r="B153" s="39"/>
      <c r="C153" s="168"/>
      <c r="D153" s="168"/>
      <c r="E153" s="39"/>
      <c r="F153" s="39"/>
      <c r="G153" s="39"/>
      <c r="H153" s="168"/>
      <c r="I153" s="168"/>
      <c r="J153" s="39"/>
      <c r="K153" s="39"/>
      <c r="M153" s="39"/>
      <c r="N153" s="39"/>
      <c r="O153" s="39"/>
      <c r="P153" s="39"/>
      <c r="Q153" s="39"/>
      <c r="R153" s="168"/>
      <c r="T153" s="39"/>
    </row>
    <row r="154" spans="1:20" ht="15.75">
      <c r="A154" s="39"/>
      <c r="B154" s="39"/>
      <c r="C154" s="168"/>
      <c r="D154" s="168"/>
      <c r="E154" s="39"/>
      <c r="F154" s="39"/>
      <c r="G154" s="39"/>
      <c r="H154" s="168"/>
      <c r="I154" s="168"/>
      <c r="J154" s="39"/>
      <c r="K154" s="39"/>
      <c r="M154" s="39"/>
      <c r="N154" s="39"/>
      <c r="O154" s="39"/>
      <c r="P154" s="39"/>
      <c r="Q154" s="39"/>
      <c r="R154" s="168"/>
      <c r="T154" s="39"/>
    </row>
    <row r="155" spans="1:20" ht="15.75">
      <c r="A155" s="39"/>
      <c r="B155" s="39"/>
      <c r="C155" s="168"/>
      <c r="D155" s="168"/>
      <c r="E155" s="39"/>
      <c r="F155" s="39"/>
      <c r="G155" s="39"/>
      <c r="H155" s="168"/>
      <c r="I155" s="168"/>
      <c r="J155" s="39"/>
      <c r="K155" s="39"/>
      <c r="M155" s="39"/>
      <c r="N155" s="39"/>
      <c r="O155" s="39"/>
      <c r="P155" s="39"/>
      <c r="Q155" s="39"/>
      <c r="R155" s="168"/>
      <c r="T155" s="39"/>
    </row>
    <row r="156" spans="1:20" ht="15.75">
      <c r="A156" s="39"/>
      <c r="B156" s="39"/>
      <c r="C156" s="168"/>
      <c r="D156" s="168"/>
      <c r="E156" s="39"/>
      <c r="F156" s="39"/>
      <c r="G156" s="39"/>
      <c r="H156" s="168"/>
      <c r="I156" s="168"/>
      <c r="J156" s="39"/>
      <c r="K156" s="39"/>
      <c r="M156" s="39"/>
      <c r="N156" s="39"/>
      <c r="O156" s="39"/>
      <c r="P156" s="39"/>
      <c r="Q156" s="39"/>
      <c r="R156" s="168"/>
      <c r="T156" s="39"/>
    </row>
    <row r="157" spans="1:20" ht="15.75">
      <c r="A157" s="39"/>
      <c r="B157" s="39"/>
      <c r="C157" s="168"/>
      <c r="D157" s="168"/>
      <c r="E157" s="39"/>
      <c r="F157" s="39"/>
      <c r="G157" s="39"/>
      <c r="H157" s="168"/>
      <c r="I157" s="168"/>
      <c r="J157" s="39"/>
      <c r="K157" s="39"/>
      <c r="M157" s="39"/>
      <c r="N157" s="39"/>
      <c r="O157" s="39"/>
      <c r="P157" s="39"/>
      <c r="Q157" s="39"/>
      <c r="R157" s="168"/>
      <c r="T157" s="39"/>
    </row>
    <row r="158" spans="1:20" ht="15.75">
      <c r="A158" s="39"/>
      <c r="B158" s="39"/>
      <c r="C158" s="168"/>
      <c r="D158" s="168"/>
      <c r="E158" s="39"/>
      <c r="F158" s="39"/>
      <c r="G158" s="39"/>
      <c r="H158" s="168"/>
      <c r="I158" s="168"/>
      <c r="J158" s="39"/>
      <c r="K158" s="39"/>
      <c r="M158" s="39"/>
      <c r="N158" s="39"/>
      <c r="O158" s="39"/>
      <c r="P158" s="39"/>
      <c r="Q158" s="39"/>
      <c r="R158" s="168"/>
      <c r="T158" s="39"/>
    </row>
    <row r="159" spans="1:20" ht="15.75">
      <c r="A159" s="39"/>
      <c r="B159" s="39"/>
      <c r="C159" s="168"/>
      <c r="D159" s="168"/>
      <c r="E159" s="39"/>
      <c r="F159" s="39"/>
      <c r="G159" s="39"/>
      <c r="H159" s="168"/>
      <c r="I159" s="168"/>
      <c r="J159" s="39"/>
      <c r="K159" s="39"/>
      <c r="M159" s="39"/>
      <c r="N159" s="39"/>
      <c r="O159" s="39"/>
      <c r="P159" s="39"/>
      <c r="Q159" s="39"/>
      <c r="R159" s="168"/>
      <c r="T159" s="39"/>
    </row>
    <row r="160" spans="1:20" ht="15.75">
      <c r="A160" s="39"/>
      <c r="B160" s="39"/>
      <c r="C160" s="168"/>
      <c r="D160" s="168"/>
      <c r="E160" s="39"/>
      <c r="F160" s="39"/>
      <c r="G160" s="39"/>
      <c r="H160" s="168"/>
      <c r="I160" s="168"/>
      <c r="J160" s="39"/>
      <c r="K160" s="39"/>
      <c r="M160" s="39"/>
      <c r="N160" s="39"/>
      <c r="O160" s="39"/>
      <c r="P160" s="39"/>
      <c r="Q160" s="39"/>
      <c r="R160" s="168"/>
      <c r="T160" s="39"/>
    </row>
    <row r="161" spans="1:20" ht="15.75">
      <c r="A161" s="39"/>
      <c r="B161" s="39"/>
      <c r="C161" s="168"/>
      <c r="D161" s="168"/>
      <c r="E161" s="39"/>
      <c r="F161" s="39"/>
      <c r="G161" s="39"/>
      <c r="H161" s="168"/>
      <c r="I161" s="168"/>
      <c r="J161" s="39"/>
      <c r="K161" s="39"/>
      <c r="M161" s="39"/>
      <c r="N161" s="39"/>
      <c r="O161" s="39"/>
      <c r="P161" s="39"/>
      <c r="Q161" s="39"/>
      <c r="R161" s="168"/>
      <c r="T161" s="39"/>
    </row>
    <row r="162" spans="1:20" ht="15.75">
      <c r="A162" s="39"/>
      <c r="B162" s="39"/>
      <c r="C162" s="168"/>
      <c r="D162" s="168"/>
      <c r="E162" s="39"/>
      <c r="F162" s="39"/>
      <c r="G162" s="39"/>
      <c r="H162" s="168"/>
      <c r="I162" s="168"/>
      <c r="J162" s="39"/>
      <c r="K162" s="39"/>
      <c r="M162" s="39"/>
      <c r="N162" s="39"/>
      <c r="O162" s="39"/>
      <c r="P162" s="39"/>
      <c r="Q162" s="39"/>
      <c r="R162" s="168"/>
      <c r="T162" s="39"/>
    </row>
    <row r="163" spans="1:20" ht="15.75">
      <c r="A163" s="39"/>
      <c r="B163" s="39"/>
      <c r="C163" s="168"/>
      <c r="D163" s="168"/>
      <c r="E163" s="39"/>
      <c r="F163" s="39"/>
      <c r="G163" s="39"/>
      <c r="H163" s="168"/>
      <c r="I163" s="168"/>
      <c r="J163" s="39"/>
      <c r="K163" s="39"/>
      <c r="M163" s="39"/>
      <c r="N163" s="39"/>
      <c r="O163" s="39"/>
      <c r="P163" s="39"/>
      <c r="Q163" s="39"/>
      <c r="R163" s="168"/>
      <c r="T163" s="39"/>
    </row>
    <row r="164" spans="1:20" ht="15.75">
      <c r="A164" s="39"/>
      <c r="B164" s="39"/>
      <c r="C164" s="168"/>
      <c r="D164" s="168"/>
      <c r="E164" s="39"/>
      <c r="F164" s="39"/>
      <c r="G164" s="39"/>
      <c r="H164" s="168"/>
      <c r="I164" s="168"/>
      <c r="J164" s="39"/>
      <c r="K164" s="39"/>
      <c r="M164" s="39"/>
      <c r="N164" s="39"/>
      <c r="O164" s="39"/>
      <c r="P164" s="39"/>
      <c r="Q164" s="39"/>
      <c r="R164" s="168"/>
      <c r="T164" s="39"/>
    </row>
    <row r="165" spans="1:20" ht="15.75">
      <c r="A165" s="39"/>
      <c r="B165" s="39"/>
      <c r="C165" s="168"/>
      <c r="D165" s="168"/>
      <c r="E165" s="39"/>
      <c r="F165" s="39"/>
      <c r="G165" s="39"/>
      <c r="H165" s="168"/>
      <c r="I165" s="168"/>
      <c r="J165" s="39"/>
      <c r="K165" s="39"/>
      <c r="M165" s="39"/>
      <c r="N165" s="39"/>
      <c r="O165" s="39"/>
      <c r="P165" s="39"/>
      <c r="Q165" s="39"/>
      <c r="R165" s="168"/>
      <c r="T165" s="39"/>
    </row>
    <row r="166" spans="1:20" ht="15.75">
      <c r="A166" s="39"/>
      <c r="B166" s="39"/>
      <c r="C166" s="168"/>
      <c r="D166" s="168"/>
      <c r="E166" s="39"/>
      <c r="F166" s="39"/>
      <c r="G166" s="39"/>
      <c r="H166" s="168"/>
      <c r="I166" s="168"/>
      <c r="J166" s="39"/>
      <c r="K166" s="39"/>
      <c r="M166" s="39"/>
      <c r="N166" s="39"/>
      <c r="O166" s="39"/>
      <c r="P166" s="39"/>
      <c r="Q166" s="39"/>
      <c r="R166" s="168"/>
      <c r="T166" s="39"/>
    </row>
    <row r="167" spans="1:20" ht="15.75">
      <c r="A167" s="39"/>
      <c r="B167" s="39"/>
      <c r="C167" s="168"/>
      <c r="D167" s="168"/>
      <c r="E167" s="39"/>
      <c r="F167" s="39"/>
      <c r="G167" s="39"/>
      <c r="H167" s="168"/>
      <c r="I167" s="168"/>
      <c r="J167" s="39"/>
      <c r="K167" s="39"/>
      <c r="M167" s="39"/>
      <c r="N167" s="39"/>
      <c r="O167" s="39"/>
      <c r="P167" s="39"/>
      <c r="Q167" s="39"/>
      <c r="R167" s="168"/>
      <c r="T167" s="39"/>
    </row>
    <row r="168" spans="1:20" ht="15.75">
      <c r="A168" s="39"/>
      <c r="B168" s="39"/>
      <c r="C168" s="168"/>
      <c r="D168" s="168"/>
      <c r="E168" s="39"/>
      <c r="F168" s="39"/>
      <c r="G168" s="39"/>
      <c r="H168" s="168"/>
      <c r="I168" s="168"/>
      <c r="J168" s="39"/>
      <c r="K168" s="39"/>
      <c r="M168" s="39"/>
      <c r="N168" s="39"/>
      <c r="O168" s="39"/>
      <c r="P168" s="39"/>
      <c r="Q168" s="39"/>
      <c r="R168" s="168"/>
      <c r="T168" s="39"/>
    </row>
    <row r="169" spans="1:20" ht="15.75">
      <c r="A169" s="39"/>
      <c r="B169" s="39"/>
      <c r="C169" s="168"/>
      <c r="D169" s="168"/>
      <c r="E169" s="39"/>
      <c r="F169" s="39"/>
      <c r="G169" s="39"/>
      <c r="H169" s="168"/>
      <c r="I169" s="168"/>
      <c r="J169" s="39"/>
      <c r="K169" s="39"/>
      <c r="M169" s="39"/>
      <c r="N169" s="39"/>
      <c r="O169" s="39"/>
      <c r="P169" s="39"/>
      <c r="Q169" s="39"/>
      <c r="R169" s="168"/>
      <c r="T169" s="39"/>
    </row>
    <row r="170" spans="1:20" ht="15.75">
      <c r="A170" s="39"/>
      <c r="B170" s="39"/>
      <c r="C170" s="168"/>
      <c r="D170" s="168"/>
      <c r="E170" s="39"/>
      <c r="F170" s="39"/>
      <c r="G170" s="39"/>
      <c r="H170" s="168"/>
      <c r="I170" s="168"/>
      <c r="J170" s="39"/>
      <c r="K170" s="39"/>
      <c r="M170" s="39"/>
      <c r="N170" s="39"/>
      <c r="O170" s="39"/>
      <c r="P170" s="39"/>
      <c r="Q170" s="39"/>
      <c r="R170" s="168"/>
      <c r="T170" s="39"/>
    </row>
    <row r="171" spans="1:20" ht="15.75">
      <c r="A171" s="39"/>
      <c r="B171" s="39"/>
      <c r="C171" s="168"/>
      <c r="D171" s="168"/>
      <c r="E171" s="39"/>
      <c r="F171" s="39"/>
      <c r="G171" s="39"/>
      <c r="H171" s="168"/>
      <c r="I171" s="168"/>
      <c r="J171" s="39"/>
      <c r="K171" s="39"/>
      <c r="M171" s="39"/>
      <c r="N171" s="39"/>
      <c r="O171" s="39"/>
      <c r="P171" s="39"/>
      <c r="Q171" s="39"/>
      <c r="R171" s="168"/>
      <c r="T171" s="39"/>
    </row>
    <row r="172" spans="1:20" ht="15.75">
      <c r="A172" s="39"/>
      <c r="B172" s="39"/>
      <c r="C172" s="168"/>
      <c r="D172" s="168"/>
      <c r="E172" s="39"/>
      <c r="F172" s="39"/>
      <c r="G172" s="39"/>
      <c r="H172" s="168"/>
      <c r="I172" s="168"/>
      <c r="J172" s="39"/>
      <c r="K172" s="39"/>
      <c r="M172" s="39"/>
      <c r="N172" s="39"/>
      <c r="O172" s="39"/>
      <c r="P172" s="39"/>
      <c r="Q172" s="39"/>
      <c r="R172" s="168"/>
      <c r="T172" s="39"/>
    </row>
    <row r="173" spans="1:20" ht="15.75">
      <c r="A173" s="39"/>
      <c r="B173" s="39"/>
      <c r="C173" s="168"/>
      <c r="D173" s="168"/>
      <c r="E173" s="39"/>
      <c r="F173" s="39"/>
      <c r="G173" s="39"/>
      <c r="H173" s="168"/>
      <c r="I173" s="168"/>
      <c r="J173" s="39"/>
      <c r="K173" s="39"/>
      <c r="M173" s="39"/>
      <c r="N173" s="39"/>
      <c r="O173" s="39"/>
      <c r="P173" s="39"/>
      <c r="Q173" s="39"/>
      <c r="R173" s="168"/>
      <c r="T173" s="39"/>
    </row>
    <row r="174" spans="1:20" ht="15.75">
      <c r="A174" s="39"/>
      <c r="B174" s="39"/>
      <c r="C174" s="168"/>
      <c r="D174" s="168"/>
      <c r="E174" s="39"/>
      <c r="F174" s="39"/>
      <c r="G174" s="39"/>
      <c r="H174" s="168"/>
      <c r="I174" s="168"/>
      <c r="J174" s="39"/>
      <c r="K174" s="39"/>
      <c r="M174" s="39"/>
      <c r="N174" s="39"/>
      <c r="O174" s="39"/>
      <c r="P174" s="39"/>
      <c r="Q174" s="39"/>
      <c r="R174" s="168"/>
      <c r="T174" s="39"/>
    </row>
    <row r="175" spans="1:20" ht="15.75">
      <c r="A175" s="39"/>
      <c r="B175" s="39"/>
      <c r="C175" s="168"/>
      <c r="D175" s="168"/>
      <c r="E175" s="39"/>
      <c r="F175" s="39"/>
      <c r="G175" s="39"/>
      <c r="H175" s="168"/>
      <c r="I175" s="168"/>
      <c r="J175" s="39"/>
      <c r="K175" s="39"/>
      <c r="M175" s="39"/>
      <c r="N175" s="39"/>
      <c r="O175" s="39"/>
      <c r="P175" s="39"/>
      <c r="Q175" s="39"/>
      <c r="R175" s="168"/>
      <c r="T175" s="39"/>
    </row>
    <row r="176" spans="1:20" ht="15.75">
      <c r="A176" s="39"/>
      <c r="B176" s="39"/>
      <c r="C176" s="168"/>
      <c r="D176" s="168"/>
      <c r="E176" s="39"/>
      <c r="F176" s="39"/>
      <c r="G176" s="39"/>
      <c r="H176" s="168"/>
      <c r="I176" s="168"/>
      <c r="J176" s="39"/>
      <c r="K176" s="39"/>
      <c r="M176" s="39"/>
      <c r="N176" s="39"/>
      <c r="O176" s="39"/>
      <c r="P176" s="39"/>
      <c r="Q176" s="39"/>
      <c r="R176" s="168"/>
      <c r="T176" s="39"/>
    </row>
    <row r="177" spans="1:20" ht="15.75">
      <c r="A177" s="39"/>
      <c r="B177" s="39"/>
      <c r="C177" s="168"/>
      <c r="D177" s="168"/>
      <c r="E177" s="39"/>
      <c r="F177" s="39"/>
      <c r="G177" s="39"/>
      <c r="H177" s="168"/>
      <c r="I177" s="168"/>
      <c r="J177" s="39"/>
      <c r="K177" s="39"/>
      <c r="M177" s="39"/>
      <c r="N177" s="39"/>
      <c r="O177" s="39"/>
      <c r="P177" s="39"/>
      <c r="Q177" s="39"/>
      <c r="R177" s="168"/>
      <c r="T177" s="39"/>
    </row>
    <row r="178" spans="1:20" ht="15.75">
      <c r="A178" s="39"/>
      <c r="B178" s="39"/>
      <c r="C178" s="168"/>
      <c r="D178" s="168"/>
      <c r="E178" s="39"/>
      <c r="F178" s="39"/>
      <c r="G178" s="39"/>
      <c r="H178" s="168"/>
      <c r="I178" s="168"/>
      <c r="J178" s="39"/>
      <c r="K178" s="39"/>
      <c r="M178" s="39"/>
      <c r="N178" s="39"/>
      <c r="O178" s="39"/>
      <c r="P178" s="39"/>
      <c r="Q178" s="39"/>
      <c r="R178" s="168"/>
      <c r="T178" s="39"/>
    </row>
    <row r="179" spans="1:20" ht="15.75">
      <c r="A179" s="39"/>
      <c r="B179" s="39"/>
      <c r="C179" s="168"/>
      <c r="D179" s="168"/>
      <c r="E179" s="39"/>
      <c r="F179" s="39"/>
      <c r="G179" s="39"/>
      <c r="H179" s="168"/>
      <c r="I179" s="168"/>
      <c r="J179" s="39"/>
      <c r="K179" s="39"/>
      <c r="M179" s="39"/>
      <c r="N179" s="39"/>
      <c r="O179" s="39"/>
      <c r="P179" s="39"/>
      <c r="Q179" s="39"/>
      <c r="R179" s="168"/>
      <c r="T179" s="39"/>
    </row>
    <row r="180" spans="1:20" ht="15.75">
      <c r="A180" s="39"/>
      <c r="B180" s="39"/>
      <c r="C180" s="168"/>
      <c r="D180" s="168"/>
      <c r="E180" s="39"/>
      <c r="F180" s="39"/>
      <c r="G180" s="39"/>
      <c r="H180" s="168"/>
      <c r="I180" s="168"/>
      <c r="J180" s="39"/>
      <c r="K180" s="39"/>
      <c r="M180" s="39"/>
      <c r="N180" s="39"/>
      <c r="O180" s="39"/>
      <c r="P180" s="39"/>
      <c r="Q180" s="39"/>
      <c r="R180" s="168"/>
      <c r="T180" s="39"/>
    </row>
    <row r="181" spans="1:20" ht="15.75">
      <c r="A181" s="39"/>
      <c r="B181" s="39"/>
      <c r="C181" s="168"/>
      <c r="D181" s="168"/>
      <c r="E181" s="39"/>
      <c r="F181" s="39"/>
      <c r="G181" s="39"/>
      <c r="H181" s="168"/>
      <c r="I181" s="168"/>
      <c r="J181" s="39"/>
      <c r="K181" s="39"/>
      <c r="M181" s="39"/>
      <c r="N181" s="39"/>
      <c r="O181" s="39"/>
      <c r="P181" s="39"/>
      <c r="Q181" s="39"/>
      <c r="R181" s="168"/>
      <c r="T181" s="39"/>
    </row>
    <row r="182" spans="1:20" ht="15.75">
      <c r="A182" s="39"/>
      <c r="B182" s="39"/>
      <c r="C182" s="168"/>
      <c r="D182" s="168"/>
      <c r="E182" s="39"/>
      <c r="F182" s="39"/>
      <c r="G182" s="39"/>
      <c r="H182" s="168"/>
      <c r="I182" s="168"/>
      <c r="J182" s="39"/>
      <c r="K182" s="39"/>
      <c r="M182" s="39"/>
      <c r="N182" s="39"/>
      <c r="O182" s="39"/>
      <c r="P182" s="39"/>
      <c r="Q182" s="39"/>
      <c r="R182" s="168"/>
      <c r="T182" s="39"/>
    </row>
    <row r="183" spans="1:20" ht="15.75">
      <c r="A183" s="39"/>
      <c r="B183" s="39"/>
      <c r="C183" s="168"/>
      <c r="D183" s="168"/>
      <c r="E183" s="39"/>
      <c r="F183" s="39"/>
      <c r="G183" s="39"/>
      <c r="H183" s="168"/>
      <c r="I183" s="168"/>
      <c r="J183" s="39"/>
      <c r="K183" s="39"/>
      <c r="M183" s="39"/>
      <c r="N183" s="39"/>
      <c r="O183" s="39"/>
      <c r="P183" s="39"/>
      <c r="Q183" s="39"/>
      <c r="R183" s="168"/>
      <c r="T183" s="39"/>
    </row>
    <row r="184" spans="1:20" ht="15.75">
      <c r="A184" s="39"/>
      <c r="B184" s="39"/>
      <c r="C184" s="168"/>
      <c r="D184" s="168"/>
      <c r="E184" s="39"/>
      <c r="F184" s="39"/>
      <c r="G184" s="39"/>
      <c r="H184" s="168"/>
      <c r="I184" s="168"/>
      <c r="J184" s="39"/>
      <c r="K184" s="39"/>
      <c r="M184" s="39"/>
      <c r="N184" s="39"/>
      <c r="O184" s="39"/>
      <c r="P184" s="39"/>
      <c r="Q184" s="39"/>
      <c r="R184" s="168"/>
      <c r="T184" s="39"/>
    </row>
    <row r="185" spans="1:20" ht="15.75">
      <c r="A185" s="39"/>
      <c r="B185" s="39"/>
      <c r="C185" s="168"/>
      <c r="D185" s="168"/>
      <c r="E185" s="39"/>
      <c r="F185" s="39"/>
      <c r="G185" s="39"/>
      <c r="H185" s="168"/>
      <c r="I185" s="168"/>
      <c r="J185" s="39"/>
      <c r="K185" s="39"/>
      <c r="M185" s="39"/>
      <c r="N185" s="39"/>
      <c r="O185" s="39"/>
      <c r="P185" s="39"/>
      <c r="Q185" s="39"/>
      <c r="R185" s="168"/>
      <c r="T185" s="39"/>
    </row>
    <row r="186" spans="1:20" ht="15.75">
      <c r="A186" s="39"/>
      <c r="B186" s="39"/>
      <c r="C186" s="168"/>
      <c r="D186" s="168"/>
      <c r="E186" s="39"/>
      <c r="F186" s="39"/>
      <c r="G186" s="39"/>
      <c r="H186" s="168"/>
      <c r="I186" s="168"/>
      <c r="J186" s="39"/>
      <c r="K186" s="39"/>
      <c r="M186" s="39"/>
      <c r="N186" s="39"/>
      <c r="O186" s="39"/>
      <c r="P186" s="39"/>
      <c r="Q186" s="39"/>
      <c r="R186" s="168"/>
      <c r="T186" s="39"/>
    </row>
    <row r="187" spans="1:20" ht="15.75">
      <c r="A187" s="39"/>
      <c r="B187" s="39"/>
      <c r="C187" s="168"/>
      <c r="D187" s="168"/>
      <c r="E187" s="39"/>
      <c r="F187" s="39"/>
      <c r="G187" s="39"/>
      <c r="H187" s="168"/>
      <c r="I187" s="168"/>
      <c r="J187" s="39"/>
      <c r="K187" s="39"/>
      <c r="M187" s="39"/>
      <c r="N187" s="39"/>
      <c r="O187" s="39"/>
      <c r="P187" s="39"/>
      <c r="Q187" s="39"/>
      <c r="R187" s="168"/>
      <c r="T187" s="39"/>
    </row>
    <row r="188" spans="1:20" ht="15.75">
      <c r="A188" s="39"/>
      <c r="B188" s="39"/>
      <c r="C188" s="168"/>
      <c r="D188" s="168"/>
      <c r="E188" s="39"/>
      <c r="F188" s="39"/>
      <c r="G188" s="39"/>
      <c r="H188" s="168"/>
      <c r="I188" s="168"/>
      <c r="J188" s="39"/>
      <c r="K188" s="39"/>
      <c r="M188" s="39"/>
      <c r="N188" s="39"/>
      <c r="O188" s="39"/>
      <c r="P188" s="39"/>
      <c r="Q188" s="39"/>
      <c r="R188" s="168"/>
      <c r="T188" s="39"/>
    </row>
    <row r="189" spans="1:20" ht="15.75">
      <c r="A189" s="39"/>
      <c r="B189" s="39"/>
      <c r="C189" s="168"/>
      <c r="D189" s="168"/>
      <c r="E189" s="39"/>
      <c r="F189" s="39"/>
      <c r="G189" s="39"/>
      <c r="H189" s="168"/>
      <c r="I189" s="168"/>
      <c r="J189" s="39"/>
      <c r="K189" s="39"/>
      <c r="M189" s="39"/>
      <c r="N189" s="39"/>
      <c r="O189" s="39"/>
      <c r="P189" s="39"/>
      <c r="Q189" s="39"/>
      <c r="R189" s="168"/>
      <c r="T189" s="39"/>
    </row>
    <row r="190" spans="1:20" ht="15.75">
      <c r="A190" s="39"/>
      <c r="B190" s="39"/>
      <c r="C190" s="168"/>
      <c r="D190" s="168"/>
      <c r="E190" s="39"/>
      <c r="F190" s="39"/>
      <c r="G190" s="39"/>
      <c r="H190" s="168"/>
      <c r="I190" s="168"/>
      <c r="J190" s="39"/>
      <c r="K190" s="39"/>
      <c r="M190" s="39"/>
      <c r="N190" s="39"/>
      <c r="O190" s="39"/>
      <c r="P190" s="39"/>
      <c r="Q190" s="39"/>
      <c r="R190" s="168"/>
      <c r="T190" s="39"/>
    </row>
    <row r="191" spans="1:20" ht="15.75">
      <c r="A191" s="39"/>
      <c r="B191" s="39"/>
      <c r="C191" s="168"/>
      <c r="D191" s="168"/>
      <c r="E191" s="39"/>
      <c r="F191" s="39"/>
      <c r="G191" s="39"/>
      <c r="H191" s="168"/>
      <c r="I191" s="168"/>
      <c r="J191" s="39"/>
      <c r="K191" s="39"/>
      <c r="M191" s="39"/>
      <c r="N191" s="39"/>
      <c r="O191" s="39"/>
      <c r="P191" s="39"/>
      <c r="Q191" s="39"/>
      <c r="R191" s="168"/>
      <c r="T191" s="39"/>
    </row>
    <row r="192" spans="1:20" ht="15.75">
      <c r="A192" s="39"/>
      <c r="B192" s="39"/>
      <c r="C192" s="168"/>
      <c r="D192" s="168"/>
      <c r="E192" s="39"/>
      <c r="F192" s="39"/>
      <c r="G192" s="39"/>
      <c r="H192" s="168"/>
      <c r="I192" s="168"/>
      <c r="J192" s="39"/>
      <c r="K192" s="39"/>
      <c r="M192" s="39"/>
      <c r="N192" s="39"/>
      <c r="O192" s="39"/>
      <c r="P192" s="39"/>
      <c r="Q192" s="39"/>
      <c r="R192" s="168"/>
      <c r="T192" s="39"/>
    </row>
    <row r="193" spans="1:20" ht="15.75">
      <c r="A193" s="39"/>
      <c r="B193" s="39"/>
      <c r="C193" s="168"/>
      <c r="D193" s="168"/>
      <c r="E193" s="39"/>
      <c r="F193" s="39"/>
      <c r="G193" s="39"/>
      <c r="H193" s="168"/>
      <c r="I193" s="168"/>
      <c r="J193" s="39"/>
      <c r="K193" s="39"/>
      <c r="M193" s="39"/>
      <c r="N193" s="39"/>
      <c r="O193" s="39"/>
      <c r="P193" s="39"/>
      <c r="Q193" s="39"/>
      <c r="R193" s="168"/>
      <c r="T193" s="39"/>
    </row>
    <row r="194" spans="1:20" ht="15.75">
      <c r="A194" s="39"/>
      <c r="B194" s="39"/>
      <c r="C194" s="168"/>
      <c r="D194" s="168"/>
      <c r="E194" s="39"/>
      <c r="F194" s="39"/>
      <c r="G194" s="39"/>
      <c r="H194" s="168"/>
      <c r="I194" s="168"/>
      <c r="J194" s="39"/>
      <c r="K194" s="39"/>
      <c r="M194" s="39"/>
      <c r="N194" s="39"/>
      <c r="O194" s="39"/>
      <c r="P194" s="39"/>
      <c r="Q194" s="39"/>
      <c r="R194" s="168"/>
      <c r="T194" s="39"/>
    </row>
    <row r="195" spans="1:20" ht="15.75">
      <c r="A195" s="39"/>
      <c r="B195" s="39"/>
      <c r="C195" s="168"/>
      <c r="D195" s="168"/>
      <c r="E195" s="39"/>
      <c r="F195" s="39"/>
      <c r="G195" s="39"/>
      <c r="H195" s="168"/>
      <c r="I195" s="168"/>
      <c r="J195" s="39"/>
      <c r="K195" s="39"/>
      <c r="M195" s="39"/>
      <c r="N195" s="39"/>
      <c r="O195" s="39"/>
      <c r="P195" s="39"/>
      <c r="Q195" s="39"/>
      <c r="R195" s="168"/>
      <c r="T195" s="39"/>
    </row>
    <row r="196" spans="1:20" ht="15.75">
      <c r="A196" s="39"/>
      <c r="B196" s="39"/>
      <c r="C196" s="168"/>
      <c r="D196" s="168"/>
      <c r="E196" s="39"/>
      <c r="F196" s="39"/>
      <c r="G196" s="39"/>
      <c r="H196" s="168"/>
      <c r="I196" s="168"/>
      <c r="J196" s="39"/>
      <c r="K196" s="39"/>
      <c r="M196" s="39"/>
      <c r="N196" s="39"/>
      <c r="O196" s="39"/>
      <c r="P196" s="39"/>
      <c r="Q196" s="39"/>
      <c r="R196" s="168"/>
      <c r="T196" s="39"/>
    </row>
    <row r="197" spans="1:20" ht="15.75">
      <c r="A197" s="39"/>
      <c r="B197" s="39"/>
      <c r="C197" s="168"/>
      <c r="D197" s="168"/>
      <c r="E197" s="39"/>
      <c r="F197" s="39"/>
      <c r="G197" s="39"/>
      <c r="H197" s="168"/>
      <c r="I197" s="168"/>
      <c r="J197" s="39"/>
      <c r="K197" s="39"/>
      <c r="M197" s="39"/>
      <c r="N197" s="39"/>
      <c r="O197" s="39"/>
      <c r="P197" s="39"/>
      <c r="Q197" s="39"/>
      <c r="R197" s="168"/>
      <c r="T197" s="39"/>
    </row>
    <row r="198" spans="1:20" ht="15.75">
      <c r="A198" s="39"/>
      <c r="B198" s="39"/>
      <c r="C198" s="168"/>
      <c r="D198" s="168"/>
      <c r="E198" s="39"/>
      <c r="F198" s="39"/>
      <c r="G198" s="39"/>
      <c r="H198" s="168"/>
      <c r="I198" s="168"/>
      <c r="J198" s="39"/>
      <c r="K198" s="39"/>
      <c r="M198" s="39"/>
      <c r="N198" s="39"/>
      <c r="O198" s="39"/>
      <c r="P198" s="39"/>
      <c r="Q198" s="39"/>
      <c r="R198" s="168"/>
      <c r="T198" s="39"/>
    </row>
    <row r="199" spans="1:20" ht="15.75">
      <c r="A199" s="39"/>
      <c r="B199" s="39"/>
      <c r="C199" s="168"/>
      <c r="D199" s="168"/>
      <c r="E199" s="39"/>
      <c r="F199" s="39"/>
      <c r="G199" s="39"/>
      <c r="H199" s="168"/>
      <c r="I199" s="168"/>
      <c r="J199" s="39"/>
      <c r="K199" s="39"/>
      <c r="M199" s="39"/>
      <c r="N199" s="39"/>
      <c r="O199" s="39"/>
      <c r="P199" s="39"/>
      <c r="Q199" s="39"/>
      <c r="R199" s="168"/>
      <c r="T199" s="39"/>
    </row>
    <row r="200" spans="1:20" ht="15.75">
      <c r="A200" s="39"/>
      <c r="B200" s="39"/>
      <c r="C200" s="168"/>
      <c r="D200" s="168"/>
      <c r="E200" s="39"/>
      <c r="F200" s="39"/>
      <c r="G200" s="39"/>
      <c r="H200" s="168"/>
      <c r="I200" s="168"/>
      <c r="J200" s="39"/>
      <c r="K200" s="39"/>
      <c r="M200" s="39"/>
      <c r="N200" s="39"/>
      <c r="O200" s="39"/>
      <c r="P200" s="39"/>
      <c r="Q200" s="39"/>
      <c r="R200" s="168"/>
      <c r="T200" s="39"/>
    </row>
    <row r="201" spans="1:20" ht="15.75">
      <c r="A201" s="39"/>
      <c r="B201" s="39"/>
      <c r="C201" s="168"/>
      <c r="D201" s="168"/>
      <c r="E201" s="39"/>
      <c r="F201" s="39"/>
      <c r="G201" s="39"/>
      <c r="H201" s="168"/>
      <c r="I201" s="168"/>
      <c r="J201" s="39"/>
      <c r="K201" s="39"/>
      <c r="M201" s="39"/>
      <c r="N201" s="39"/>
      <c r="O201" s="39"/>
      <c r="P201" s="39"/>
      <c r="Q201" s="39"/>
      <c r="R201" s="168"/>
      <c r="T201" s="39"/>
    </row>
    <row r="202" spans="1:20" ht="15.75">
      <c r="A202" s="39"/>
      <c r="B202" s="39"/>
      <c r="C202" s="168"/>
      <c r="D202" s="168"/>
      <c r="E202" s="39"/>
      <c r="F202" s="39"/>
      <c r="G202" s="39"/>
      <c r="H202" s="168"/>
      <c r="I202" s="168"/>
      <c r="J202" s="39"/>
      <c r="K202" s="39"/>
      <c r="M202" s="39"/>
      <c r="N202" s="39"/>
      <c r="O202" s="39"/>
      <c r="P202" s="39"/>
      <c r="Q202" s="39"/>
      <c r="R202" s="168"/>
      <c r="T202" s="39"/>
    </row>
    <row r="203" spans="1:20" ht="15.75">
      <c r="A203" s="39"/>
      <c r="B203" s="39"/>
      <c r="C203" s="168"/>
      <c r="D203" s="168"/>
      <c r="E203" s="39"/>
      <c r="F203" s="39"/>
      <c r="G203" s="39"/>
      <c r="H203" s="168"/>
      <c r="I203" s="168"/>
      <c r="J203" s="39"/>
      <c r="K203" s="39"/>
      <c r="M203" s="39"/>
      <c r="N203" s="39"/>
      <c r="O203" s="39"/>
      <c r="P203" s="39"/>
      <c r="Q203" s="39"/>
      <c r="R203" s="168"/>
      <c r="T203" s="39"/>
    </row>
    <row r="204" spans="1:20" ht="15.75">
      <c r="A204" s="39"/>
      <c r="B204" s="39"/>
      <c r="C204" s="168"/>
      <c r="D204" s="168"/>
      <c r="E204" s="39"/>
      <c r="F204" s="39"/>
      <c r="G204" s="39"/>
      <c r="H204" s="168"/>
      <c r="I204" s="168"/>
      <c r="J204" s="39"/>
      <c r="K204" s="39"/>
      <c r="M204" s="39"/>
      <c r="N204" s="39"/>
      <c r="O204" s="39"/>
      <c r="P204" s="39"/>
      <c r="Q204" s="39"/>
      <c r="R204" s="168"/>
      <c r="T204" s="39"/>
    </row>
    <row r="205" spans="1:20" ht="15.75">
      <c r="A205" s="39"/>
      <c r="B205" s="39"/>
      <c r="C205" s="168"/>
      <c r="D205" s="168"/>
      <c r="E205" s="39"/>
      <c r="F205" s="39"/>
      <c r="G205" s="39"/>
      <c r="H205" s="168"/>
      <c r="I205" s="168"/>
      <c r="J205" s="39"/>
      <c r="K205" s="39"/>
      <c r="M205" s="39"/>
      <c r="N205" s="39"/>
      <c r="O205" s="39"/>
      <c r="P205" s="39"/>
      <c r="Q205" s="39"/>
      <c r="R205" s="168"/>
      <c r="T205" s="39"/>
    </row>
    <row r="206" spans="1:20" ht="15.75">
      <c r="A206" s="39"/>
      <c r="B206" s="39"/>
      <c r="C206" s="168"/>
      <c r="D206" s="168"/>
      <c r="E206" s="39"/>
      <c r="F206" s="39"/>
      <c r="G206" s="39"/>
      <c r="H206" s="168"/>
      <c r="I206" s="168"/>
      <c r="J206" s="39"/>
      <c r="K206" s="39"/>
      <c r="M206" s="39"/>
      <c r="N206" s="39"/>
      <c r="O206" s="39"/>
      <c r="P206" s="39"/>
      <c r="Q206" s="39"/>
      <c r="R206" s="168"/>
      <c r="T206" s="39"/>
    </row>
    <row r="207" spans="1:20" ht="15.75">
      <c r="A207" s="39"/>
      <c r="B207" s="39"/>
      <c r="C207" s="168"/>
      <c r="D207" s="168"/>
      <c r="E207" s="39"/>
      <c r="F207" s="39"/>
      <c r="G207" s="39"/>
      <c r="H207" s="168"/>
      <c r="I207" s="168"/>
      <c r="J207" s="39"/>
      <c r="K207" s="39"/>
      <c r="M207" s="39"/>
      <c r="N207" s="39"/>
      <c r="O207" s="39"/>
      <c r="P207" s="39"/>
      <c r="Q207" s="39"/>
      <c r="R207" s="168"/>
      <c r="T207" s="39"/>
    </row>
    <row r="208" spans="1:20" ht="15.75">
      <c r="A208" s="39"/>
      <c r="B208" s="39"/>
      <c r="C208" s="168"/>
      <c r="D208" s="168"/>
      <c r="E208" s="39"/>
      <c r="F208" s="39"/>
      <c r="G208" s="39"/>
      <c r="H208" s="168"/>
      <c r="I208" s="168"/>
      <c r="J208" s="39"/>
      <c r="K208" s="39"/>
      <c r="M208" s="39"/>
      <c r="N208" s="39"/>
      <c r="O208" s="39"/>
      <c r="P208" s="39"/>
      <c r="Q208" s="39"/>
      <c r="R208" s="168"/>
      <c r="T208" s="39"/>
    </row>
    <row r="209" spans="1:20" ht="15.75">
      <c r="A209" s="39"/>
      <c r="B209" s="39"/>
      <c r="C209" s="168"/>
      <c r="D209" s="168"/>
      <c r="E209" s="39"/>
      <c r="F209" s="39"/>
      <c r="G209" s="39"/>
      <c r="H209" s="168"/>
      <c r="I209" s="168"/>
      <c r="J209" s="39"/>
      <c r="K209" s="39"/>
      <c r="M209" s="39"/>
      <c r="N209" s="39"/>
      <c r="O209" s="39"/>
      <c r="P209" s="39"/>
      <c r="Q209" s="39"/>
      <c r="R209" s="168"/>
      <c r="T209" s="39"/>
    </row>
    <row r="210" spans="1:20" ht="15.75">
      <c r="A210" s="39"/>
      <c r="B210" s="39"/>
      <c r="C210" s="168"/>
      <c r="D210" s="168"/>
      <c r="E210" s="39"/>
      <c r="F210" s="39"/>
      <c r="G210" s="39"/>
      <c r="H210" s="168"/>
      <c r="I210" s="168"/>
      <c r="J210" s="39"/>
      <c r="K210" s="39"/>
      <c r="M210" s="39"/>
      <c r="N210" s="39"/>
      <c r="O210" s="39"/>
      <c r="P210" s="39"/>
      <c r="Q210" s="39"/>
      <c r="R210" s="168"/>
      <c r="T210" s="39"/>
    </row>
    <row r="211" spans="1:20" ht="15.75">
      <c r="A211" s="39"/>
      <c r="B211" s="39"/>
      <c r="C211" s="168"/>
      <c r="D211" s="168"/>
      <c r="E211" s="39"/>
      <c r="F211" s="39"/>
      <c r="G211" s="39"/>
      <c r="H211" s="168"/>
      <c r="I211" s="168"/>
      <c r="J211" s="39"/>
      <c r="K211" s="39"/>
      <c r="M211" s="39"/>
      <c r="N211" s="39"/>
      <c r="O211" s="39"/>
      <c r="P211" s="39"/>
      <c r="Q211" s="39"/>
      <c r="R211" s="168"/>
      <c r="T211" s="39"/>
    </row>
    <row r="212" spans="1:20" ht="15.75">
      <c r="A212" s="39"/>
      <c r="B212" s="39"/>
      <c r="C212" s="168"/>
      <c r="D212" s="168"/>
      <c r="E212" s="39"/>
      <c r="F212" s="39"/>
      <c r="G212" s="39"/>
      <c r="H212" s="168"/>
      <c r="I212" s="168"/>
      <c r="J212" s="39"/>
      <c r="K212" s="39"/>
      <c r="M212" s="39"/>
      <c r="N212" s="39"/>
      <c r="O212" s="39"/>
      <c r="P212" s="39"/>
      <c r="Q212" s="39"/>
      <c r="R212" s="168"/>
      <c r="T212" s="39"/>
    </row>
    <row r="213" spans="1:20" ht="15.75">
      <c r="A213" s="39"/>
      <c r="B213" s="39"/>
      <c r="C213" s="168"/>
      <c r="D213" s="168"/>
      <c r="E213" s="39"/>
      <c r="F213" s="39"/>
      <c r="G213" s="39"/>
      <c r="H213" s="168"/>
      <c r="I213" s="168"/>
      <c r="J213" s="39"/>
      <c r="K213" s="39"/>
      <c r="M213" s="39"/>
      <c r="N213" s="39"/>
      <c r="O213" s="39"/>
      <c r="P213" s="39"/>
      <c r="Q213" s="39"/>
      <c r="R213" s="168"/>
      <c r="T213" s="39"/>
    </row>
    <row r="214" spans="1:20" ht="15.75">
      <c r="A214" s="39"/>
      <c r="B214" s="39"/>
      <c r="C214" s="168"/>
      <c r="D214" s="168"/>
      <c r="E214" s="39"/>
      <c r="F214" s="39"/>
      <c r="G214" s="39"/>
      <c r="H214" s="168"/>
      <c r="I214" s="168"/>
      <c r="J214" s="39"/>
      <c r="K214" s="39"/>
      <c r="M214" s="39"/>
      <c r="N214" s="39"/>
      <c r="O214" s="39"/>
      <c r="P214" s="39"/>
      <c r="Q214" s="39"/>
      <c r="R214" s="168"/>
      <c r="T214" s="39"/>
    </row>
    <row r="215" spans="1:20" ht="15.75">
      <c r="A215" s="39"/>
      <c r="B215" s="39"/>
      <c r="C215" s="168"/>
      <c r="D215" s="168"/>
      <c r="E215" s="39"/>
      <c r="F215" s="39"/>
      <c r="G215" s="39"/>
      <c r="H215" s="168"/>
      <c r="I215" s="168"/>
      <c r="J215" s="39"/>
      <c r="K215" s="39"/>
      <c r="M215" s="39"/>
      <c r="N215" s="39"/>
      <c r="O215" s="39"/>
      <c r="P215" s="39"/>
      <c r="Q215" s="39"/>
      <c r="R215" s="168"/>
      <c r="T215" s="39"/>
    </row>
    <row r="216" spans="1:20" ht="15.75">
      <c r="A216" s="39"/>
      <c r="B216" s="39"/>
      <c r="C216" s="168"/>
      <c r="D216" s="168"/>
      <c r="E216" s="39"/>
      <c r="F216" s="39"/>
      <c r="G216" s="39"/>
      <c r="H216" s="168"/>
      <c r="I216" s="168"/>
      <c r="J216" s="39"/>
      <c r="K216" s="39"/>
      <c r="M216" s="39"/>
      <c r="N216" s="39"/>
      <c r="O216" s="39"/>
      <c r="P216" s="39"/>
      <c r="Q216" s="39"/>
      <c r="R216" s="168"/>
      <c r="T216" s="39"/>
    </row>
    <row r="217" spans="1:20" ht="15.75">
      <c r="A217" s="39"/>
      <c r="B217" s="39"/>
      <c r="C217" s="168"/>
      <c r="D217" s="168"/>
      <c r="E217" s="39"/>
      <c r="F217" s="39"/>
      <c r="G217" s="39"/>
      <c r="H217" s="168"/>
      <c r="I217" s="168"/>
      <c r="J217" s="39"/>
      <c r="K217" s="39"/>
      <c r="M217" s="39"/>
      <c r="N217" s="39"/>
      <c r="O217" s="39"/>
      <c r="P217" s="39"/>
      <c r="Q217" s="39"/>
      <c r="R217" s="168"/>
      <c r="T217" s="39"/>
    </row>
    <row r="218" spans="1:20" ht="15.75">
      <c r="A218" s="39"/>
      <c r="B218" s="39"/>
      <c r="C218" s="168"/>
      <c r="D218" s="168"/>
      <c r="E218" s="39"/>
      <c r="F218" s="39"/>
      <c r="G218" s="39"/>
      <c r="H218" s="168"/>
      <c r="I218" s="168"/>
      <c r="J218" s="39"/>
      <c r="K218" s="39"/>
      <c r="M218" s="39"/>
      <c r="N218" s="39"/>
      <c r="O218" s="39"/>
      <c r="P218" s="39"/>
      <c r="Q218" s="39"/>
      <c r="R218" s="168"/>
      <c r="T218" s="39"/>
    </row>
    <row r="219" spans="1:20" ht="15.75">
      <c r="A219" s="39"/>
      <c r="B219" s="39"/>
      <c r="C219" s="168"/>
      <c r="D219" s="168"/>
      <c r="E219" s="39"/>
      <c r="F219" s="39"/>
      <c r="G219" s="39"/>
      <c r="H219" s="168"/>
      <c r="I219" s="168"/>
      <c r="J219" s="39"/>
      <c r="K219" s="39"/>
      <c r="M219" s="39"/>
      <c r="N219" s="39"/>
      <c r="O219" s="39"/>
      <c r="P219" s="39"/>
      <c r="Q219" s="39"/>
      <c r="R219" s="168"/>
      <c r="T219" s="39"/>
    </row>
    <row r="220" spans="1:20" ht="15.75">
      <c r="A220" s="39"/>
      <c r="B220" s="39"/>
      <c r="C220" s="168"/>
      <c r="D220" s="168"/>
      <c r="E220" s="39"/>
      <c r="F220" s="39"/>
      <c r="G220" s="39"/>
      <c r="H220" s="168"/>
      <c r="I220" s="168"/>
      <c r="J220" s="39"/>
      <c r="K220" s="39"/>
      <c r="M220" s="39"/>
      <c r="N220" s="39"/>
      <c r="O220" s="39"/>
      <c r="P220" s="39"/>
      <c r="Q220" s="39"/>
      <c r="R220" s="168"/>
      <c r="T220" s="39"/>
    </row>
    <row r="221" spans="1:20" ht="15.75">
      <c r="A221" s="39"/>
      <c r="B221" s="39"/>
      <c r="C221" s="168"/>
      <c r="D221" s="168"/>
      <c r="E221" s="39"/>
      <c r="F221" s="39"/>
      <c r="G221" s="39"/>
      <c r="H221" s="168"/>
      <c r="I221" s="168"/>
      <c r="J221" s="39"/>
      <c r="K221" s="39"/>
      <c r="M221" s="39"/>
      <c r="N221" s="39"/>
      <c r="O221" s="39"/>
      <c r="P221" s="39"/>
      <c r="Q221" s="39"/>
      <c r="R221" s="168"/>
      <c r="T221" s="39"/>
    </row>
    <row r="222" spans="1:20" ht="15.75">
      <c r="A222" s="39"/>
      <c r="B222" s="39"/>
      <c r="C222" s="168"/>
      <c r="D222" s="168"/>
      <c r="E222" s="39"/>
      <c r="F222" s="39"/>
      <c r="G222" s="39"/>
      <c r="H222" s="168"/>
      <c r="I222" s="168"/>
      <c r="J222" s="39"/>
      <c r="K222" s="39"/>
      <c r="M222" s="39"/>
      <c r="N222" s="39"/>
      <c r="O222" s="39"/>
      <c r="P222" s="39"/>
      <c r="Q222" s="39"/>
      <c r="R222" s="168"/>
      <c r="T222" s="39"/>
    </row>
    <row r="223" spans="1:20" ht="15.75">
      <c r="A223" s="39"/>
      <c r="B223" s="39"/>
      <c r="C223" s="168"/>
      <c r="D223" s="168"/>
      <c r="E223" s="39"/>
      <c r="F223" s="39"/>
      <c r="G223" s="39"/>
      <c r="H223" s="168"/>
      <c r="I223" s="168"/>
      <c r="J223" s="39"/>
      <c r="K223" s="39"/>
      <c r="M223" s="39"/>
      <c r="N223" s="39"/>
      <c r="O223" s="39"/>
      <c r="P223" s="39"/>
      <c r="Q223" s="39"/>
      <c r="R223" s="168"/>
      <c r="T223" s="39"/>
    </row>
    <row r="224" spans="1:20" ht="15.75">
      <c r="A224" s="39"/>
      <c r="B224" s="39"/>
      <c r="C224" s="168"/>
      <c r="D224" s="168"/>
      <c r="E224" s="39"/>
      <c r="F224" s="39"/>
      <c r="G224" s="39"/>
      <c r="H224" s="168"/>
      <c r="I224" s="168"/>
      <c r="J224" s="39"/>
      <c r="K224" s="39"/>
      <c r="M224" s="39"/>
      <c r="N224" s="39"/>
      <c r="O224" s="39"/>
      <c r="P224" s="39"/>
      <c r="Q224" s="39"/>
      <c r="R224" s="168"/>
      <c r="T224" s="39"/>
    </row>
    <row r="225" spans="1:20" ht="15.75">
      <c r="A225" s="39"/>
      <c r="B225" s="39"/>
      <c r="C225" s="168"/>
      <c r="D225" s="168"/>
      <c r="E225" s="39"/>
      <c r="F225" s="39"/>
      <c r="G225" s="39"/>
      <c r="H225" s="168"/>
      <c r="I225" s="168"/>
      <c r="J225" s="39"/>
      <c r="K225" s="39"/>
      <c r="M225" s="39"/>
      <c r="N225" s="39"/>
      <c r="O225" s="39"/>
      <c r="P225" s="39"/>
      <c r="Q225" s="39"/>
      <c r="R225" s="168"/>
      <c r="T225" s="39"/>
    </row>
    <row r="226" spans="1:20" ht="15.75">
      <c r="A226" s="39"/>
      <c r="B226" s="39"/>
      <c r="C226" s="168"/>
      <c r="D226" s="168"/>
      <c r="E226" s="39"/>
      <c r="F226" s="39"/>
      <c r="G226" s="39"/>
      <c r="H226" s="168"/>
      <c r="I226" s="168"/>
      <c r="J226" s="39"/>
      <c r="K226" s="39"/>
      <c r="M226" s="39"/>
      <c r="N226" s="39"/>
      <c r="O226" s="39"/>
      <c r="P226" s="39"/>
      <c r="Q226" s="39"/>
      <c r="R226" s="168"/>
      <c r="T226" s="39"/>
    </row>
    <row r="227" spans="1:20" ht="15.75">
      <c r="A227" s="39"/>
      <c r="B227" s="39"/>
      <c r="C227" s="168"/>
      <c r="D227" s="168"/>
      <c r="E227" s="39"/>
      <c r="F227" s="39"/>
      <c r="G227" s="39"/>
      <c r="H227" s="168"/>
      <c r="I227" s="168"/>
      <c r="J227" s="39"/>
      <c r="K227" s="39"/>
      <c r="M227" s="39"/>
      <c r="N227" s="39"/>
      <c r="O227" s="39"/>
      <c r="P227" s="39"/>
      <c r="Q227" s="39"/>
      <c r="R227" s="168"/>
      <c r="T227" s="39"/>
    </row>
    <row r="228" spans="1:20" ht="15.75">
      <c r="A228" s="39"/>
      <c r="B228" s="39"/>
      <c r="C228" s="168"/>
      <c r="D228" s="168"/>
      <c r="E228" s="39"/>
      <c r="F228" s="39"/>
      <c r="G228" s="39"/>
      <c r="H228" s="168"/>
      <c r="I228" s="168"/>
      <c r="J228" s="39"/>
      <c r="K228" s="39"/>
      <c r="M228" s="39"/>
      <c r="N228" s="39"/>
      <c r="O228" s="39"/>
      <c r="P228" s="39"/>
      <c r="Q228" s="39"/>
      <c r="R228" s="168"/>
      <c r="T228" s="39"/>
    </row>
    <row r="229" spans="1:20" ht="15.75">
      <c r="A229" s="39"/>
      <c r="B229" s="39"/>
      <c r="C229" s="168"/>
      <c r="D229" s="168"/>
      <c r="E229" s="39"/>
      <c r="F229" s="39"/>
      <c r="G229" s="39"/>
      <c r="H229" s="168"/>
      <c r="I229" s="168"/>
      <c r="J229" s="39"/>
      <c r="K229" s="39"/>
      <c r="M229" s="39"/>
      <c r="N229" s="39"/>
      <c r="O229" s="39"/>
      <c r="P229" s="39"/>
      <c r="Q229" s="39"/>
      <c r="R229" s="168"/>
      <c r="T229" s="39"/>
    </row>
    <row r="230" spans="1:20" ht="15.75">
      <c r="A230" s="39"/>
      <c r="B230" s="39"/>
      <c r="C230" s="168"/>
      <c r="D230" s="168"/>
      <c r="E230" s="39"/>
      <c r="F230" s="39"/>
      <c r="G230" s="39"/>
      <c r="H230" s="168"/>
      <c r="I230" s="168"/>
      <c r="J230" s="39"/>
      <c r="K230" s="39"/>
      <c r="M230" s="39"/>
      <c r="N230" s="39"/>
      <c r="O230" s="39"/>
      <c r="P230" s="39"/>
      <c r="Q230" s="39"/>
      <c r="R230" s="168"/>
      <c r="T230" s="39"/>
    </row>
    <row r="231" spans="1:20" ht="15.75">
      <c r="A231" s="39"/>
      <c r="B231" s="39"/>
      <c r="C231" s="168"/>
      <c r="D231" s="168"/>
      <c r="E231" s="39"/>
      <c r="F231" s="39"/>
      <c r="G231" s="39"/>
      <c r="H231" s="168"/>
      <c r="I231" s="168"/>
      <c r="J231" s="39"/>
      <c r="K231" s="39"/>
      <c r="M231" s="39"/>
      <c r="N231" s="39"/>
      <c r="O231" s="39"/>
      <c r="P231" s="39"/>
      <c r="Q231" s="39"/>
      <c r="R231" s="168"/>
      <c r="T231" s="39"/>
    </row>
    <row r="232" spans="1:20" ht="15.75">
      <c r="A232" s="39"/>
      <c r="B232" s="39"/>
      <c r="C232" s="168"/>
      <c r="D232" s="168"/>
      <c r="E232" s="39"/>
      <c r="F232" s="39"/>
      <c r="G232" s="39"/>
      <c r="H232" s="168"/>
      <c r="I232" s="168"/>
      <c r="J232" s="39"/>
      <c r="K232" s="39"/>
      <c r="M232" s="39"/>
      <c r="N232" s="39"/>
      <c r="O232" s="39"/>
      <c r="P232" s="39"/>
      <c r="Q232" s="39"/>
      <c r="R232" s="168"/>
      <c r="T232" s="39"/>
    </row>
    <row r="233" spans="1:20" ht="15.75">
      <c r="A233" s="39"/>
      <c r="B233" s="39"/>
      <c r="C233" s="168"/>
      <c r="D233" s="168"/>
      <c r="E233" s="39"/>
      <c r="F233" s="39"/>
      <c r="G233" s="39"/>
      <c r="H233" s="168"/>
      <c r="I233" s="168"/>
      <c r="J233" s="39"/>
      <c r="K233" s="39"/>
      <c r="M233" s="39"/>
      <c r="N233" s="39"/>
      <c r="O233" s="39"/>
      <c r="P233" s="39"/>
      <c r="Q233" s="39"/>
      <c r="R233" s="168"/>
      <c r="T233" s="39"/>
    </row>
    <row r="234" spans="1:20" ht="15.75">
      <c r="A234" s="39"/>
      <c r="B234" s="39"/>
      <c r="C234" s="168"/>
      <c r="D234" s="168"/>
      <c r="E234" s="39"/>
      <c r="F234" s="39"/>
      <c r="G234" s="39"/>
      <c r="H234" s="168"/>
      <c r="I234" s="168"/>
      <c r="J234" s="39"/>
      <c r="K234" s="39"/>
      <c r="M234" s="39"/>
      <c r="N234" s="39"/>
      <c r="O234" s="39"/>
      <c r="P234" s="39"/>
      <c r="Q234" s="39"/>
      <c r="R234" s="168"/>
      <c r="T234" s="39"/>
    </row>
    <row r="235" spans="1:20" ht="15.75">
      <c r="A235" s="39"/>
      <c r="B235" s="39"/>
      <c r="C235" s="168"/>
      <c r="D235" s="168"/>
      <c r="E235" s="39"/>
      <c r="F235" s="39"/>
      <c r="G235" s="39"/>
      <c r="H235" s="168"/>
      <c r="I235" s="168"/>
      <c r="J235" s="39"/>
      <c r="K235" s="39"/>
      <c r="M235" s="39"/>
      <c r="N235" s="39"/>
      <c r="O235" s="39"/>
      <c r="P235" s="39"/>
      <c r="Q235" s="39"/>
      <c r="R235" s="168"/>
      <c r="T235" s="39"/>
    </row>
    <row r="236" spans="1:20" ht="15.75">
      <c r="A236" s="39"/>
      <c r="B236" s="39"/>
      <c r="C236" s="168"/>
      <c r="D236" s="168"/>
      <c r="E236" s="39"/>
      <c r="F236" s="39"/>
      <c r="G236" s="39"/>
      <c r="H236" s="168"/>
      <c r="I236" s="168"/>
      <c r="J236" s="39"/>
      <c r="K236" s="39"/>
      <c r="M236" s="39"/>
      <c r="N236" s="39"/>
      <c r="O236" s="39"/>
      <c r="P236" s="39"/>
      <c r="Q236" s="39"/>
      <c r="R236" s="168"/>
      <c r="T236" s="39"/>
    </row>
  </sheetData>
  <sheetProtection/>
  <mergeCells count="44">
    <mergeCell ref="A132:E132"/>
    <mergeCell ref="N132:S132"/>
    <mergeCell ref="B128:O128"/>
    <mergeCell ref="Q7:Q10"/>
    <mergeCell ref="I8:I10"/>
    <mergeCell ref="J8:P8"/>
    <mergeCell ref="N9:N10"/>
    <mergeCell ref="B126:O126"/>
    <mergeCell ref="B127:O127"/>
    <mergeCell ref="N122:S122"/>
    <mergeCell ref="E1:O1"/>
    <mergeCell ref="E2:O2"/>
    <mergeCell ref="E3:O3"/>
    <mergeCell ref="F6:F10"/>
    <mergeCell ref="G6:G10"/>
    <mergeCell ref="H6:Q6"/>
    <mergeCell ref="C6:E6"/>
    <mergeCell ref="P9:P10"/>
    <mergeCell ref="A3:D3"/>
    <mergeCell ref="A2:D2"/>
    <mergeCell ref="D9:D10"/>
    <mergeCell ref="A120:E120"/>
    <mergeCell ref="N121:S121"/>
    <mergeCell ref="O9:O10"/>
    <mergeCell ref="L9:L10"/>
    <mergeCell ref="M120:S120"/>
    <mergeCell ref="B125:O125"/>
    <mergeCell ref="B122:D122"/>
    <mergeCell ref="I7:P7"/>
    <mergeCell ref="K9:K10"/>
    <mergeCell ref="A11:B11"/>
    <mergeCell ref="B121:E121"/>
    <mergeCell ref="A12:B12"/>
    <mergeCell ref="A6:B10"/>
    <mergeCell ref="D7:E8"/>
    <mergeCell ref="C7:C10"/>
    <mergeCell ref="P2:S2"/>
    <mergeCell ref="P4:S4"/>
    <mergeCell ref="M9:M10"/>
    <mergeCell ref="E9:E10"/>
    <mergeCell ref="J9:J10"/>
    <mergeCell ref="S6:S10"/>
    <mergeCell ref="R6:R10"/>
    <mergeCell ref="H7:H10"/>
  </mergeCells>
  <printOptions/>
  <pageMargins left="0.25" right="0" top="0.24" bottom="0.28" header="0.511811023622047" footer="0.22"/>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tabColor indexed="14"/>
  </sheetPr>
  <dimension ref="A1:AA150"/>
  <sheetViews>
    <sheetView view="pageBreakPreview" zoomScaleSheetLayoutView="100" workbookViewId="0" topLeftCell="A69">
      <selection activeCell="I129" sqref="I129"/>
    </sheetView>
  </sheetViews>
  <sheetFormatPr defaultColWidth="9.00390625" defaultRowHeight="15.75"/>
  <cols>
    <col min="1" max="1" width="2.375" style="27" customWidth="1"/>
    <col min="2" max="2" width="9.625" style="27" customWidth="1"/>
    <col min="3" max="3" width="9.00390625" style="27" customWidth="1"/>
    <col min="4" max="4" width="8.625" style="27" customWidth="1"/>
    <col min="5" max="5" width="7.50390625" style="27" customWidth="1"/>
    <col min="6" max="6" width="6.875" style="27" customWidth="1"/>
    <col min="7" max="7" width="4.25390625" style="27" customWidth="1"/>
    <col min="8" max="8" width="8.25390625" style="27" customWidth="1"/>
    <col min="9" max="9" width="8.00390625" style="27" customWidth="1"/>
    <col min="10" max="10" width="7.375" style="27" customWidth="1"/>
    <col min="11" max="11" width="6.875" style="27" customWidth="1"/>
    <col min="12" max="12" width="5.50390625" style="27" customWidth="1"/>
    <col min="13" max="13" width="7.50390625" style="27" customWidth="1"/>
    <col min="14" max="14" width="6.625" style="27" customWidth="1"/>
    <col min="15" max="15" width="5.375" style="27" customWidth="1"/>
    <col min="16" max="16" width="4.375" style="27" customWidth="1"/>
    <col min="17" max="17" width="5.875" style="27" customWidth="1"/>
    <col min="18" max="18" width="7.375" style="27" customWidth="1"/>
    <col min="19" max="19" width="8.25390625" style="27" customWidth="1"/>
    <col min="20" max="20" width="4.875" style="154" customWidth="1"/>
    <col min="21" max="21" width="0.5" style="46" hidden="1" customWidth="1"/>
    <col min="22" max="27" width="7.625" style="107" customWidth="1"/>
    <col min="28" max="16384" width="9.00390625" style="108" customWidth="1"/>
  </cols>
  <sheetData>
    <row r="1" spans="1:21" ht="20.25" customHeight="1">
      <c r="A1" s="28" t="s">
        <v>16</v>
      </c>
      <c r="B1" s="28"/>
      <c r="C1" s="28"/>
      <c r="E1" s="246" t="s">
        <v>82</v>
      </c>
      <c r="F1" s="246"/>
      <c r="G1" s="246"/>
      <c r="H1" s="246"/>
      <c r="I1" s="246"/>
      <c r="J1" s="246"/>
      <c r="K1" s="246"/>
      <c r="L1" s="246"/>
      <c r="M1" s="246"/>
      <c r="N1" s="246"/>
      <c r="O1" s="246"/>
      <c r="P1" s="246"/>
      <c r="Q1" s="35" t="s">
        <v>83</v>
      </c>
      <c r="R1" s="35"/>
      <c r="S1" s="35"/>
      <c r="T1" s="147"/>
      <c r="U1" s="40"/>
    </row>
    <row r="2" spans="1:21" ht="17.25" customHeight="1">
      <c r="A2" s="257" t="s">
        <v>87</v>
      </c>
      <c r="B2" s="257"/>
      <c r="C2" s="257"/>
      <c r="D2" s="257"/>
      <c r="E2" s="247" t="s">
        <v>21</v>
      </c>
      <c r="F2" s="247"/>
      <c r="G2" s="247"/>
      <c r="H2" s="247"/>
      <c r="I2" s="247"/>
      <c r="J2" s="247"/>
      <c r="K2" s="247"/>
      <c r="L2" s="247"/>
      <c r="M2" s="247"/>
      <c r="N2" s="247"/>
      <c r="O2" s="247"/>
      <c r="P2" s="247"/>
      <c r="Q2" s="275" t="s">
        <v>90</v>
      </c>
      <c r="R2" s="275"/>
      <c r="S2" s="275"/>
      <c r="T2" s="275"/>
      <c r="U2" s="41"/>
    </row>
    <row r="3" spans="1:21" ht="14.25" customHeight="1">
      <c r="A3" s="257" t="s">
        <v>88</v>
      </c>
      <c r="B3" s="257"/>
      <c r="C3" s="257"/>
      <c r="D3" s="257"/>
      <c r="E3" s="248" t="str">
        <f>'Mẫu BC việc theo CHV Mẫu 06'!E3:O3</f>
        <v>8 tháng/năm 2018</v>
      </c>
      <c r="F3" s="279"/>
      <c r="G3" s="279"/>
      <c r="H3" s="279"/>
      <c r="I3" s="279"/>
      <c r="J3" s="279"/>
      <c r="K3" s="279"/>
      <c r="L3" s="279"/>
      <c r="M3" s="279"/>
      <c r="N3" s="279"/>
      <c r="O3" s="279"/>
      <c r="P3" s="279"/>
      <c r="Q3" s="35" t="s">
        <v>84</v>
      </c>
      <c r="R3" s="42"/>
      <c r="S3" s="35"/>
      <c r="T3" s="147"/>
      <c r="U3" s="43"/>
    </row>
    <row r="4" spans="1:21" ht="14.25" customHeight="1">
      <c r="A4" s="28" t="s">
        <v>69</v>
      </c>
      <c r="B4" s="28"/>
      <c r="C4" s="28"/>
      <c r="D4" s="28"/>
      <c r="E4" s="28"/>
      <c r="F4" s="28"/>
      <c r="G4" s="28"/>
      <c r="H4" s="28"/>
      <c r="I4" s="28"/>
      <c r="J4" s="28"/>
      <c r="K4" s="28"/>
      <c r="L4" s="28"/>
      <c r="M4" s="28"/>
      <c r="N4" s="28"/>
      <c r="O4" s="44"/>
      <c r="P4" s="44"/>
      <c r="Q4" s="267" t="s">
        <v>89</v>
      </c>
      <c r="R4" s="267"/>
      <c r="S4" s="267"/>
      <c r="T4" s="267"/>
      <c r="U4" s="41"/>
    </row>
    <row r="5" spans="2:21" ht="15" customHeight="1">
      <c r="B5" s="19"/>
      <c r="C5" s="19"/>
      <c r="Q5" s="268" t="s">
        <v>65</v>
      </c>
      <c r="R5" s="268"/>
      <c r="S5" s="268"/>
      <c r="T5" s="268"/>
      <c r="U5" s="40"/>
    </row>
    <row r="6" spans="1:20" ht="22.5" customHeight="1">
      <c r="A6" s="194" t="s">
        <v>38</v>
      </c>
      <c r="B6" s="195"/>
      <c r="C6" s="254" t="s">
        <v>70</v>
      </c>
      <c r="D6" s="255"/>
      <c r="E6" s="256"/>
      <c r="F6" s="249" t="s">
        <v>59</v>
      </c>
      <c r="G6" s="218" t="s">
        <v>71</v>
      </c>
      <c r="H6" s="251" t="s">
        <v>61</v>
      </c>
      <c r="I6" s="252"/>
      <c r="J6" s="252"/>
      <c r="K6" s="252"/>
      <c r="L6" s="252"/>
      <c r="M6" s="252"/>
      <c r="N6" s="252"/>
      <c r="O6" s="252"/>
      <c r="P6" s="252"/>
      <c r="Q6" s="252"/>
      <c r="R6" s="253"/>
      <c r="S6" s="220" t="s">
        <v>72</v>
      </c>
      <c r="T6" s="269" t="s">
        <v>85</v>
      </c>
    </row>
    <row r="7" spans="1:27" s="35" customFormat="1" ht="16.5" customHeight="1">
      <c r="A7" s="196"/>
      <c r="B7" s="197"/>
      <c r="C7" s="220" t="s">
        <v>25</v>
      </c>
      <c r="D7" s="228" t="s">
        <v>5</v>
      </c>
      <c r="E7" s="239"/>
      <c r="F7" s="250"/>
      <c r="G7" s="225"/>
      <c r="H7" s="218" t="s">
        <v>19</v>
      </c>
      <c r="I7" s="228" t="s">
        <v>62</v>
      </c>
      <c r="J7" s="229"/>
      <c r="K7" s="229"/>
      <c r="L7" s="229"/>
      <c r="M7" s="229"/>
      <c r="N7" s="229"/>
      <c r="O7" s="229"/>
      <c r="P7" s="229"/>
      <c r="Q7" s="230"/>
      <c r="R7" s="239" t="s">
        <v>74</v>
      </c>
      <c r="S7" s="225"/>
      <c r="T7" s="270"/>
      <c r="U7" s="43"/>
      <c r="V7" s="69"/>
      <c r="W7" s="69"/>
      <c r="X7" s="69"/>
      <c r="Y7" s="69"/>
      <c r="Z7" s="69"/>
      <c r="AA7" s="69"/>
    </row>
    <row r="8" spans="1:20" ht="15.75" customHeight="1">
      <c r="A8" s="196"/>
      <c r="B8" s="197"/>
      <c r="C8" s="225"/>
      <c r="D8" s="240"/>
      <c r="E8" s="241"/>
      <c r="F8" s="250"/>
      <c r="G8" s="225"/>
      <c r="H8" s="225"/>
      <c r="I8" s="218" t="s">
        <v>19</v>
      </c>
      <c r="J8" s="261" t="s">
        <v>5</v>
      </c>
      <c r="K8" s="262"/>
      <c r="L8" s="262"/>
      <c r="M8" s="262"/>
      <c r="N8" s="262"/>
      <c r="O8" s="262"/>
      <c r="P8" s="262"/>
      <c r="Q8" s="221"/>
      <c r="R8" s="260"/>
      <c r="S8" s="225"/>
      <c r="T8" s="270"/>
    </row>
    <row r="9" spans="1:20" ht="15.75" customHeight="1">
      <c r="A9" s="196"/>
      <c r="B9" s="197"/>
      <c r="C9" s="225"/>
      <c r="D9" s="220" t="s">
        <v>75</v>
      </c>
      <c r="E9" s="220" t="s">
        <v>76</v>
      </c>
      <c r="F9" s="250"/>
      <c r="G9" s="225"/>
      <c r="H9" s="225"/>
      <c r="I9" s="225"/>
      <c r="J9" s="221" t="s">
        <v>77</v>
      </c>
      <c r="K9" s="231" t="s">
        <v>78</v>
      </c>
      <c r="L9" s="220" t="s">
        <v>66</v>
      </c>
      <c r="M9" s="274" t="s">
        <v>63</v>
      </c>
      <c r="N9" s="218" t="s">
        <v>79</v>
      </c>
      <c r="O9" s="218" t="s">
        <v>64</v>
      </c>
      <c r="P9" s="218" t="s">
        <v>80</v>
      </c>
      <c r="Q9" s="218" t="s">
        <v>81</v>
      </c>
      <c r="R9" s="260"/>
      <c r="S9" s="225"/>
      <c r="T9" s="270"/>
    </row>
    <row r="10" spans="1:20" ht="67.5" customHeight="1">
      <c r="A10" s="237"/>
      <c r="B10" s="238"/>
      <c r="C10" s="219"/>
      <c r="D10" s="219"/>
      <c r="E10" s="219"/>
      <c r="F10" s="240"/>
      <c r="G10" s="219"/>
      <c r="H10" s="219"/>
      <c r="I10" s="219"/>
      <c r="J10" s="221"/>
      <c r="K10" s="231"/>
      <c r="L10" s="272"/>
      <c r="M10" s="274"/>
      <c r="N10" s="219"/>
      <c r="O10" s="219" t="s">
        <v>64</v>
      </c>
      <c r="P10" s="219" t="s">
        <v>80</v>
      </c>
      <c r="Q10" s="219" t="s">
        <v>81</v>
      </c>
      <c r="R10" s="241"/>
      <c r="S10" s="219"/>
      <c r="T10" s="271"/>
    </row>
    <row r="11" spans="1:20" ht="11.25" customHeight="1">
      <c r="A11" s="232" t="s">
        <v>4</v>
      </c>
      <c r="B11" s="233"/>
      <c r="C11" s="29">
        <v>1</v>
      </c>
      <c r="D11" s="29">
        <v>2</v>
      </c>
      <c r="E11" s="29">
        <v>3</v>
      </c>
      <c r="F11" s="29">
        <v>4</v>
      </c>
      <c r="G11" s="29">
        <v>5</v>
      </c>
      <c r="H11" s="29">
        <v>6</v>
      </c>
      <c r="I11" s="29">
        <v>7</v>
      </c>
      <c r="J11" s="29">
        <v>8</v>
      </c>
      <c r="K11" s="29">
        <v>9</v>
      </c>
      <c r="L11" s="29">
        <v>10</v>
      </c>
      <c r="M11" s="29">
        <v>11</v>
      </c>
      <c r="N11" s="29">
        <v>12</v>
      </c>
      <c r="O11" s="29">
        <v>13</v>
      </c>
      <c r="P11" s="29">
        <v>14</v>
      </c>
      <c r="Q11" s="29">
        <v>15</v>
      </c>
      <c r="R11" s="29">
        <v>16</v>
      </c>
      <c r="S11" s="29">
        <v>17</v>
      </c>
      <c r="T11" s="148">
        <v>18</v>
      </c>
    </row>
    <row r="12" spans="1:27" s="110" customFormat="1" ht="18.75" customHeight="1">
      <c r="A12" s="264" t="s">
        <v>17</v>
      </c>
      <c r="B12" s="265"/>
      <c r="C12" s="93">
        <f aca="true" t="shared" si="0" ref="C12:R12">C13+C27</f>
        <v>1883484334</v>
      </c>
      <c r="D12" s="93">
        <f t="shared" si="0"/>
        <v>1274187998</v>
      </c>
      <c r="E12" s="93">
        <f t="shared" si="0"/>
        <v>609296336</v>
      </c>
      <c r="F12" s="93">
        <f t="shared" si="0"/>
        <v>66589627</v>
      </c>
      <c r="G12" s="93">
        <f t="shared" si="0"/>
        <v>0</v>
      </c>
      <c r="H12" s="93">
        <f t="shared" si="0"/>
        <v>1816894707</v>
      </c>
      <c r="I12" s="93">
        <f t="shared" si="0"/>
        <v>1031039954</v>
      </c>
      <c r="J12" s="93">
        <f t="shared" si="0"/>
        <v>168779781</v>
      </c>
      <c r="K12" s="93">
        <f t="shared" si="0"/>
        <v>78731327</v>
      </c>
      <c r="L12" s="93">
        <f t="shared" si="0"/>
        <v>116741</v>
      </c>
      <c r="M12" s="93">
        <f t="shared" si="0"/>
        <v>761837481</v>
      </c>
      <c r="N12" s="93">
        <f t="shared" si="0"/>
        <v>18992495</v>
      </c>
      <c r="O12" s="93">
        <f t="shared" si="0"/>
        <v>254481</v>
      </c>
      <c r="P12" s="93">
        <f t="shared" si="0"/>
        <v>0</v>
      </c>
      <c r="Q12" s="93">
        <f t="shared" si="0"/>
        <v>2327648</v>
      </c>
      <c r="R12" s="93">
        <f t="shared" si="0"/>
        <v>785854753</v>
      </c>
      <c r="S12" s="93">
        <f aca="true" t="shared" si="1" ref="S12:S32">SUM(M12:R12)</f>
        <v>1569266858</v>
      </c>
      <c r="T12" s="52">
        <f aca="true" t="shared" si="2" ref="T12:T31">(K12+L12+J12)/I12*100</f>
        <v>24.01728934357087</v>
      </c>
      <c r="U12" s="97">
        <f aca="true" t="shared" si="3" ref="U12:U32">SUM(F12:H12)</f>
        <v>1883484334</v>
      </c>
      <c r="V12" s="109"/>
      <c r="W12" s="109"/>
      <c r="X12" s="109"/>
      <c r="Y12" s="109"/>
      <c r="Z12" s="109"/>
      <c r="AA12" s="109"/>
    </row>
    <row r="13" spans="1:27" s="179" customFormat="1" ht="16.5" customHeight="1">
      <c r="A13" s="173" t="s">
        <v>4</v>
      </c>
      <c r="B13" s="183" t="s">
        <v>112</v>
      </c>
      <c r="C13" s="174">
        <f>SUM(C14:C26)</f>
        <v>413201193</v>
      </c>
      <c r="D13" s="174">
        <f>SUM(D14:D26)</f>
        <v>334159007</v>
      </c>
      <c r="E13" s="174">
        <f>SUM(E14:E26)</f>
        <v>79042186</v>
      </c>
      <c r="F13" s="174">
        <f>SUM(F14:F26)</f>
        <v>57625</v>
      </c>
      <c r="G13" s="174">
        <f>SUM(G14:G26)</f>
        <v>0</v>
      </c>
      <c r="H13" s="174">
        <f aca="true" t="shared" si="4" ref="H13:H26">SUM(J13:R13)</f>
        <v>413143568</v>
      </c>
      <c r="I13" s="174">
        <f aca="true" t="shared" si="5" ref="I13:I26">SUM(J13:Q13)</f>
        <v>192672281</v>
      </c>
      <c r="J13" s="174">
        <f aca="true" t="shared" si="6" ref="J13:R13">SUM(J14:J26)</f>
        <v>43428824</v>
      </c>
      <c r="K13" s="174">
        <f t="shared" si="6"/>
        <v>1125</v>
      </c>
      <c r="L13" s="174">
        <f t="shared" si="6"/>
        <v>0</v>
      </c>
      <c r="M13" s="174">
        <f t="shared" si="6"/>
        <v>148644932</v>
      </c>
      <c r="N13" s="174">
        <f t="shared" si="6"/>
        <v>597400</v>
      </c>
      <c r="O13" s="174">
        <f t="shared" si="6"/>
        <v>0</v>
      </c>
      <c r="P13" s="174">
        <f t="shared" si="6"/>
        <v>0</v>
      </c>
      <c r="Q13" s="174">
        <f t="shared" si="6"/>
        <v>0</v>
      </c>
      <c r="R13" s="174">
        <f t="shared" si="6"/>
        <v>220471287</v>
      </c>
      <c r="S13" s="175">
        <f t="shared" si="1"/>
        <v>369713619</v>
      </c>
      <c r="T13" s="176">
        <f t="shared" si="2"/>
        <v>22.54083917758777</v>
      </c>
      <c r="U13" s="177">
        <f t="shared" si="3"/>
        <v>413201193</v>
      </c>
      <c r="V13" s="178"/>
      <c r="W13" s="178"/>
      <c r="X13" s="178"/>
      <c r="Y13" s="178"/>
      <c r="Z13" s="178"/>
      <c r="AA13" s="178"/>
    </row>
    <row r="14" spans="1:27" s="112" customFormat="1" ht="11.25" customHeight="1">
      <c r="A14" s="47" t="s">
        <v>26</v>
      </c>
      <c r="B14" s="136" t="s">
        <v>114</v>
      </c>
      <c r="C14" s="49">
        <f aca="true" t="shared" si="7" ref="C14:C26">SUM(D14:E14)</f>
        <v>19533166</v>
      </c>
      <c r="D14" s="49">
        <v>0</v>
      </c>
      <c r="E14" s="49">
        <v>19533166</v>
      </c>
      <c r="F14" s="49">
        <v>0</v>
      </c>
      <c r="G14" s="49"/>
      <c r="H14" s="49">
        <f t="shared" si="4"/>
        <v>19533166</v>
      </c>
      <c r="I14" s="49">
        <f t="shared" si="5"/>
        <v>19533166</v>
      </c>
      <c r="J14" s="49">
        <v>0</v>
      </c>
      <c r="K14" s="49">
        <v>0</v>
      </c>
      <c r="L14" s="49">
        <v>0</v>
      </c>
      <c r="M14" s="49">
        <v>19533166</v>
      </c>
      <c r="N14" s="49">
        <v>0</v>
      </c>
      <c r="O14" s="49">
        <v>0</v>
      </c>
      <c r="P14" s="49">
        <v>0</v>
      </c>
      <c r="Q14" s="49">
        <v>0</v>
      </c>
      <c r="R14" s="50">
        <v>0</v>
      </c>
      <c r="S14" s="50">
        <f t="shared" si="1"/>
        <v>19533166</v>
      </c>
      <c r="T14" s="149">
        <f t="shared" si="2"/>
        <v>0</v>
      </c>
      <c r="U14" s="51">
        <f t="shared" si="3"/>
        <v>19533166</v>
      </c>
      <c r="V14" s="111"/>
      <c r="W14" s="111"/>
      <c r="X14" s="111"/>
      <c r="Y14" s="111"/>
      <c r="Z14" s="111"/>
      <c r="AA14" s="111"/>
    </row>
    <row r="15" spans="1:27" s="112" customFormat="1" ht="11.25" customHeight="1">
      <c r="A15" s="47" t="s">
        <v>27</v>
      </c>
      <c r="B15" s="136" t="s">
        <v>158</v>
      </c>
      <c r="C15" s="49">
        <f t="shared" si="7"/>
        <v>97540541</v>
      </c>
      <c r="D15" s="49">
        <v>97539241</v>
      </c>
      <c r="E15" s="49">
        <v>1300</v>
      </c>
      <c r="F15" s="49">
        <v>0</v>
      </c>
      <c r="G15" s="49"/>
      <c r="H15" s="49">
        <f t="shared" si="4"/>
        <v>97540541</v>
      </c>
      <c r="I15" s="49">
        <f t="shared" si="5"/>
        <v>97540541</v>
      </c>
      <c r="J15" s="49">
        <v>10073018</v>
      </c>
      <c r="K15" s="49">
        <v>0</v>
      </c>
      <c r="L15" s="49">
        <v>0</v>
      </c>
      <c r="M15" s="49">
        <v>87467523</v>
      </c>
      <c r="N15" s="49">
        <v>0</v>
      </c>
      <c r="O15" s="49">
        <v>0</v>
      </c>
      <c r="P15" s="49">
        <v>0</v>
      </c>
      <c r="Q15" s="49">
        <v>0</v>
      </c>
      <c r="R15" s="50">
        <v>0</v>
      </c>
      <c r="S15" s="50">
        <f t="shared" si="1"/>
        <v>87467523</v>
      </c>
      <c r="T15" s="149">
        <f t="shared" si="2"/>
        <v>10.327006490562729</v>
      </c>
      <c r="U15" s="51">
        <f t="shared" si="3"/>
        <v>97540541</v>
      </c>
      <c r="V15" s="111"/>
      <c r="W15" s="111"/>
      <c r="X15" s="111"/>
      <c r="Y15" s="111"/>
      <c r="Z15" s="111"/>
      <c r="AA15" s="111"/>
    </row>
    <row r="16" spans="1:27" s="112" customFormat="1" ht="11.25" customHeight="1">
      <c r="A16" s="47" t="s">
        <v>28</v>
      </c>
      <c r="B16" s="136" t="s">
        <v>153</v>
      </c>
      <c r="C16" s="49">
        <f t="shared" si="7"/>
        <v>414147</v>
      </c>
      <c r="D16" s="49">
        <v>349458</v>
      </c>
      <c r="E16" s="49">
        <v>64689</v>
      </c>
      <c r="F16" s="49">
        <v>0</v>
      </c>
      <c r="G16" s="49"/>
      <c r="H16" s="49">
        <f t="shared" si="4"/>
        <v>414147</v>
      </c>
      <c r="I16" s="49">
        <f t="shared" si="5"/>
        <v>13716</v>
      </c>
      <c r="J16" s="49">
        <v>13716</v>
      </c>
      <c r="K16" s="49">
        <v>0</v>
      </c>
      <c r="L16" s="49">
        <v>0</v>
      </c>
      <c r="M16" s="49">
        <v>0</v>
      </c>
      <c r="N16" s="49">
        <v>0</v>
      </c>
      <c r="O16" s="49">
        <v>0</v>
      </c>
      <c r="P16" s="49">
        <v>0</v>
      </c>
      <c r="Q16" s="49">
        <v>0</v>
      </c>
      <c r="R16" s="50">
        <v>400431</v>
      </c>
      <c r="S16" s="50">
        <f t="shared" si="1"/>
        <v>400431</v>
      </c>
      <c r="T16" s="149">
        <f t="shared" si="2"/>
        <v>100</v>
      </c>
      <c r="U16" s="51">
        <f t="shared" si="3"/>
        <v>414147</v>
      </c>
      <c r="V16" s="113"/>
      <c r="W16" s="113"/>
      <c r="X16" s="113"/>
      <c r="Y16" s="113"/>
      <c r="Z16" s="113"/>
      <c r="AA16" s="113"/>
    </row>
    <row r="17" spans="1:27" s="112" customFormat="1" ht="11.25" customHeight="1">
      <c r="A17" s="47" t="s">
        <v>39</v>
      </c>
      <c r="B17" s="136" t="s">
        <v>116</v>
      </c>
      <c r="C17" s="49">
        <f t="shared" si="7"/>
        <v>57256187</v>
      </c>
      <c r="D17" s="49">
        <v>16840591</v>
      </c>
      <c r="E17" s="49">
        <v>40415596</v>
      </c>
      <c r="F17" s="49">
        <v>0</v>
      </c>
      <c r="G17" s="49"/>
      <c r="H17" s="49">
        <f t="shared" si="4"/>
        <v>57256187</v>
      </c>
      <c r="I17" s="49">
        <f t="shared" si="5"/>
        <v>3705565</v>
      </c>
      <c r="J17" s="49">
        <v>1872083</v>
      </c>
      <c r="K17" s="49">
        <v>1125</v>
      </c>
      <c r="L17" s="49">
        <v>0</v>
      </c>
      <c r="M17" s="49">
        <v>1832357</v>
      </c>
      <c r="N17" s="49">
        <v>0</v>
      </c>
      <c r="O17" s="49">
        <v>0</v>
      </c>
      <c r="P17" s="49">
        <v>0</v>
      </c>
      <c r="Q17" s="49">
        <v>0</v>
      </c>
      <c r="R17" s="50">
        <v>53550622</v>
      </c>
      <c r="S17" s="50">
        <f t="shared" si="1"/>
        <v>55382979</v>
      </c>
      <c r="T17" s="149">
        <f t="shared" si="2"/>
        <v>50.55121148866637</v>
      </c>
      <c r="U17" s="51">
        <f t="shared" si="3"/>
        <v>57256187</v>
      </c>
      <c r="V17" s="113"/>
      <c r="W17" s="113"/>
      <c r="X17" s="113"/>
      <c r="Y17" s="113"/>
      <c r="Z17" s="113"/>
      <c r="AA17" s="113"/>
    </row>
    <row r="18" spans="1:27" s="143" customFormat="1" ht="11.25" customHeight="1">
      <c r="A18" s="139" t="s">
        <v>40</v>
      </c>
      <c r="B18" s="140" t="s">
        <v>156</v>
      </c>
      <c r="C18" s="132">
        <f t="shared" si="7"/>
        <v>1393612</v>
      </c>
      <c r="D18" s="132">
        <v>0</v>
      </c>
      <c r="E18" s="132">
        <v>1393612</v>
      </c>
      <c r="F18" s="132">
        <v>0</v>
      </c>
      <c r="G18" s="132"/>
      <c r="H18" s="132">
        <f t="shared" si="4"/>
        <v>1393612</v>
      </c>
      <c r="I18" s="132">
        <f t="shared" si="5"/>
        <v>837054</v>
      </c>
      <c r="J18" s="132">
        <v>234146</v>
      </c>
      <c r="K18" s="132">
        <v>0</v>
      </c>
      <c r="L18" s="132">
        <v>0</v>
      </c>
      <c r="M18" s="132">
        <v>602908</v>
      </c>
      <c r="N18" s="132">
        <v>0</v>
      </c>
      <c r="O18" s="132">
        <v>0</v>
      </c>
      <c r="P18" s="132">
        <v>0</v>
      </c>
      <c r="Q18" s="132">
        <v>0</v>
      </c>
      <c r="R18" s="133">
        <v>556558</v>
      </c>
      <c r="S18" s="133">
        <f t="shared" si="1"/>
        <v>1159466</v>
      </c>
      <c r="T18" s="150">
        <f t="shared" si="2"/>
        <v>27.972627811347895</v>
      </c>
      <c r="U18" s="141">
        <f t="shared" si="3"/>
        <v>1393612</v>
      </c>
      <c r="V18" s="142"/>
      <c r="W18" s="142"/>
      <c r="X18" s="142"/>
      <c r="Y18" s="142"/>
      <c r="Z18" s="142"/>
      <c r="AA18" s="142"/>
    </row>
    <row r="19" spans="1:27" s="112" customFormat="1" ht="11.25" customHeight="1">
      <c r="A19" s="47" t="s">
        <v>41</v>
      </c>
      <c r="B19" s="136" t="s">
        <v>157</v>
      </c>
      <c r="C19" s="49">
        <f t="shared" si="7"/>
        <v>457194</v>
      </c>
      <c r="D19" s="49">
        <v>122000</v>
      </c>
      <c r="E19" s="49">
        <v>335194</v>
      </c>
      <c r="F19" s="49">
        <v>0</v>
      </c>
      <c r="G19" s="49"/>
      <c r="H19" s="49">
        <f t="shared" si="4"/>
        <v>457194</v>
      </c>
      <c r="I19" s="49">
        <f t="shared" si="5"/>
        <v>303121</v>
      </c>
      <c r="J19" s="49">
        <v>15461</v>
      </c>
      <c r="K19" s="49">
        <v>0</v>
      </c>
      <c r="L19" s="49">
        <v>0</v>
      </c>
      <c r="M19" s="49">
        <v>287660</v>
      </c>
      <c r="N19" s="49">
        <v>0</v>
      </c>
      <c r="O19" s="49">
        <v>0</v>
      </c>
      <c r="P19" s="49">
        <v>0</v>
      </c>
      <c r="Q19" s="49">
        <v>0</v>
      </c>
      <c r="R19" s="50">
        <v>154073</v>
      </c>
      <c r="S19" s="50">
        <f t="shared" si="1"/>
        <v>441733</v>
      </c>
      <c r="T19" s="149">
        <f t="shared" si="2"/>
        <v>5.100603389405551</v>
      </c>
      <c r="U19" s="51">
        <f t="shared" si="3"/>
        <v>457194</v>
      </c>
      <c r="V19" s="113"/>
      <c r="W19" s="113"/>
      <c r="X19" s="113"/>
      <c r="Y19" s="113"/>
      <c r="Z19" s="113"/>
      <c r="AA19" s="113"/>
    </row>
    <row r="20" spans="1:27" s="112" customFormat="1" ht="11.25" customHeight="1">
      <c r="A20" s="47" t="s">
        <v>42</v>
      </c>
      <c r="B20" s="136" t="s">
        <v>188</v>
      </c>
      <c r="C20" s="49">
        <f t="shared" si="7"/>
        <v>1101</v>
      </c>
      <c r="D20" s="49">
        <v>0</v>
      </c>
      <c r="E20" s="49">
        <v>1101</v>
      </c>
      <c r="F20" s="49">
        <v>0</v>
      </c>
      <c r="G20" s="49"/>
      <c r="H20" s="49">
        <f t="shared" si="4"/>
        <v>1101</v>
      </c>
      <c r="I20" s="49">
        <f t="shared" si="5"/>
        <v>1101</v>
      </c>
      <c r="J20" s="49">
        <v>951</v>
      </c>
      <c r="K20" s="49">
        <v>0</v>
      </c>
      <c r="L20" s="49">
        <v>0</v>
      </c>
      <c r="M20" s="49">
        <v>150</v>
      </c>
      <c r="N20" s="49">
        <v>0</v>
      </c>
      <c r="O20" s="49">
        <v>0</v>
      </c>
      <c r="P20" s="49">
        <v>0</v>
      </c>
      <c r="Q20" s="49">
        <v>0</v>
      </c>
      <c r="R20" s="50">
        <v>0</v>
      </c>
      <c r="S20" s="50">
        <f t="shared" si="1"/>
        <v>150</v>
      </c>
      <c r="T20" s="149">
        <f t="shared" si="2"/>
        <v>86.37602179836512</v>
      </c>
      <c r="U20" s="51">
        <f t="shared" si="3"/>
        <v>1101</v>
      </c>
      <c r="V20" s="113"/>
      <c r="W20" s="113"/>
      <c r="X20" s="113"/>
      <c r="Y20" s="113"/>
      <c r="Z20" s="113"/>
      <c r="AA20" s="113"/>
    </row>
    <row r="21" spans="1:27" s="112" customFormat="1" ht="11.25" customHeight="1">
      <c r="A21" s="47" t="s">
        <v>43</v>
      </c>
      <c r="B21" s="136" t="s">
        <v>154</v>
      </c>
      <c r="C21" s="49">
        <f t="shared" si="7"/>
        <v>26617106</v>
      </c>
      <c r="D21" s="49">
        <v>26614118</v>
      </c>
      <c r="E21" s="49">
        <v>2988</v>
      </c>
      <c r="F21" s="49">
        <v>400</v>
      </c>
      <c r="G21" s="49"/>
      <c r="H21" s="49">
        <f t="shared" si="4"/>
        <v>26616706</v>
      </c>
      <c r="I21" s="49">
        <f t="shared" si="5"/>
        <v>634490</v>
      </c>
      <c r="J21" s="49">
        <v>2988</v>
      </c>
      <c r="K21" s="49">
        <v>0</v>
      </c>
      <c r="L21" s="49">
        <v>0</v>
      </c>
      <c r="M21" s="49">
        <v>631502</v>
      </c>
      <c r="N21" s="49">
        <v>0</v>
      </c>
      <c r="O21" s="49">
        <v>0</v>
      </c>
      <c r="P21" s="49">
        <v>0</v>
      </c>
      <c r="Q21" s="49">
        <v>0</v>
      </c>
      <c r="R21" s="50">
        <v>25982216</v>
      </c>
      <c r="S21" s="50">
        <f t="shared" si="1"/>
        <v>26613718</v>
      </c>
      <c r="T21" s="149">
        <f t="shared" si="2"/>
        <v>0.47092940787088844</v>
      </c>
      <c r="U21" s="51">
        <f t="shared" si="3"/>
        <v>26617106</v>
      </c>
      <c r="V21" s="113"/>
      <c r="W21" s="113"/>
      <c r="X21" s="113"/>
      <c r="Y21" s="113"/>
      <c r="Z21" s="113"/>
      <c r="AA21" s="113"/>
    </row>
    <row r="22" spans="1:27" s="112" customFormat="1" ht="11.25" customHeight="1">
      <c r="A22" s="47" t="s">
        <v>44</v>
      </c>
      <c r="B22" s="136" t="s">
        <v>186</v>
      </c>
      <c r="C22" s="49">
        <f>SUM(D22:E22)</f>
        <v>1500</v>
      </c>
      <c r="D22" s="49">
        <v>0</v>
      </c>
      <c r="E22" s="49">
        <v>1500</v>
      </c>
      <c r="F22" s="49">
        <v>0</v>
      </c>
      <c r="G22" s="49"/>
      <c r="H22" s="49">
        <f>SUM(J22:R22)</f>
        <v>1500</v>
      </c>
      <c r="I22" s="49">
        <f>SUM(J22:Q22)</f>
        <v>1500</v>
      </c>
      <c r="J22" s="49">
        <v>1500</v>
      </c>
      <c r="K22" s="49">
        <v>0</v>
      </c>
      <c r="L22" s="49">
        <v>0</v>
      </c>
      <c r="M22" s="49">
        <v>0</v>
      </c>
      <c r="N22" s="49">
        <v>0</v>
      </c>
      <c r="O22" s="49">
        <v>0</v>
      </c>
      <c r="P22" s="49">
        <v>0</v>
      </c>
      <c r="Q22" s="49">
        <v>0</v>
      </c>
      <c r="R22" s="50">
        <v>0</v>
      </c>
      <c r="S22" s="50">
        <f>SUM(M22:R22)</f>
        <v>0</v>
      </c>
      <c r="T22" s="149">
        <f>(K22+L22+J22)/I22*100</f>
        <v>100</v>
      </c>
      <c r="U22" s="51">
        <f>SUM(F22:H22)</f>
        <v>1500</v>
      </c>
      <c r="V22" s="113"/>
      <c r="W22" s="113"/>
      <c r="X22" s="113"/>
      <c r="Y22" s="113"/>
      <c r="Z22" s="113"/>
      <c r="AA22" s="113"/>
    </row>
    <row r="23" spans="1:27" s="112" customFormat="1" ht="11.25" customHeight="1">
      <c r="A23" s="47" t="s">
        <v>58</v>
      </c>
      <c r="B23" s="136" t="s">
        <v>176</v>
      </c>
      <c r="C23" s="49">
        <f t="shared" si="7"/>
        <v>212748</v>
      </c>
      <c r="D23" s="49">
        <v>200028</v>
      </c>
      <c r="E23" s="49">
        <v>12720</v>
      </c>
      <c r="F23" s="49">
        <v>0</v>
      </c>
      <c r="G23" s="49"/>
      <c r="H23" s="49">
        <f t="shared" si="4"/>
        <v>212748</v>
      </c>
      <c r="I23" s="49">
        <f t="shared" si="5"/>
        <v>12720</v>
      </c>
      <c r="J23" s="49">
        <v>11620</v>
      </c>
      <c r="K23" s="49">
        <v>0</v>
      </c>
      <c r="L23" s="49">
        <v>0</v>
      </c>
      <c r="M23" s="49">
        <v>1100</v>
      </c>
      <c r="N23" s="49">
        <v>0</v>
      </c>
      <c r="O23" s="49">
        <v>0</v>
      </c>
      <c r="P23" s="49">
        <v>0</v>
      </c>
      <c r="Q23" s="49">
        <v>0</v>
      </c>
      <c r="R23" s="50">
        <v>200028</v>
      </c>
      <c r="S23" s="50">
        <f t="shared" si="1"/>
        <v>201128</v>
      </c>
      <c r="T23" s="149">
        <f t="shared" si="2"/>
        <v>91.35220125786164</v>
      </c>
      <c r="U23" s="51">
        <f t="shared" si="3"/>
        <v>212748</v>
      </c>
      <c r="V23" s="113"/>
      <c r="W23" s="113"/>
      <c r="X23" s="113"/>
      <c r="Y23" s="113"/>
      <c r="Z23" s="113"/>
      <c r="AA23" s="113"/>
    </row>
    <row r="24" spans="1:27" s="112" customFormat="1" ht="11.25" customHeight="1">
      <c r="A24" s="47" t="s">
        <v>182</v>
      </c>
      <c r="B24" s="136" t="s">
        <v>152</v>
      </c>
      <c r="C24" s="49">
        <f t="shared" si="7"/>
        <v>76074371</v>
      </c>
      <c r="D24" s="49">
        <v>65410141</v>
      </c>
      <c r="E24" s="49">
        <v>10664230</v>
      </c>
      <c r="F24" s="49">
        <v>57225</v>
      </c>
      <c r="G24" s="49"/>
      <c r="H24" s="49">
        <f>SUM(J24:R24)</f>
        <v>76017146</v>
      </c>
      <c r="I24" s="49">
        <f>SUM(J24:Q24)</f>
        <v>14999290</v>
      </c>
      <c r="J24" s="49">
        <v>676403</v>
      </c>
      <c r="K24" s="49">
        <v>0</v>
      </c>
      <c r="L24" s="49">
        <v>0</v>
      </c>
      <c r="M24" s="49">
        <v>14322887</v>
      </c>
      <c r="N24" s="49">
        <v>0</v>
      </c>
      <c r="O24" s="49">
        <v>0</v>
      </c>
      <c r="P24" s="49">
        <v>0</v>
      </c>
      <c r="Q24" s="49">
        <v>0</v>
      </c>
      <c r="R24" s="50">
        <v>61017856</v>
      </c>
      <c r="S24" s="50">
        <f>SUM(M24:R24)</f>
        <v>75340743</v>
      </c>
      <c r="T24" s="149">
        <f>(K24+L24+J24)/I24*100</f>
        <v>4.509566786161211</v>
      </c>
      <c r="U24" s="51"/>
      <c r="V24" s="113"/>
      <c r="W24" s="113"/>
      <c r="X24" s="113"/>
      <c r="Y24" s="113"/>
      <c r="Z24" s="113"/>
      <c r="AA24" s="113"/>
    </row>
    <row r="25" spans="1:27" s="112" customFormat="1" ht="11.25" customHeight="1">
      <c r="A25" s="145" t="s">
        <v>183</v>
      </c>
      <c r="B25" s="136" t="s">
        <v>151</v>
      </c>
      <c r="C25" s="49">
        <f t="shared" si="7"/>
        <v>133699520</v>
      </c>
      <c r="D25" s="49">
        <v>127083430</v>
      </c>
      <c r="E25" s="49">
        <v>6616090</v>
      </c>
      <c r="F25" s="49">
        <v>0</v>
      </c>
      <c r="G25" s="49"/>
      <c r="H25" s="49">
        <f>SUM(J25:R25)</f>
        <v>133699520</v>
      </c>
      <c r="I25" s="49">
        <f>SUM(J25:Q25)</f>
        <v>55090017</v>
      </c>
      <c r="J25" s="49">
        <v>30526938</v>
      </c>
      <c r="K25" s="49">
        <v>0</v>
      </c>
      <c r="L25" s="49">
        <v>0</v>
      </c>
      <c r="M25" s="49">
        <v>23965679</v>
      </c>
      <c r="N25" s="49">
        <v>597400</v>
      </c>
      <c r="O25" s="49">
        <v>0</v>
      </c>
      <c r="P25" s="49">
        <v>0</v>
      </c>
      <c r="Q25" s="49">
        <v>0</v>
      </c>
      <c r="R25" s="50">
        <v>78609503</v>
      </c>
      <c r="S25" s="50">
        <f>SUM(M25:R25)</f>
        <v>103172582</v>
      </c>
      <c r="T25" s="149">
        <f>(K25+L25+J25)/I25*100</f>
        <v>55.412830967178685</v>
      </c>
      <c r="U25" s="51">
        <f>SUM(F25:H25)</f>
        <v>133699520</v>
      </c>
      <c r="V25" s="113"/>
      <c r="W25" s="113"/>
      <c r="X25" s="113"/>
      <c r="Y25" s="113"/>
      <c r="Z25" s="113"/>
      <c r="AA25" s="113"/>
    </row>
    <row r="26" spans="1:27" s="112" customFormat="1" ht="16.5" customHeight="1">
      <c r="A26" s="47"/>
      <c r="B26" s="136"/>
      <c r="C26" s="49">
        <f t="shared" si="7"/>
        <v>0</v>
      </c>
      <c r="D26" s="49"/>
      <c r="E26" s="49"/>
      <c r="F26" s="49"/>
      <c r="G26" s="49"/>
      <c r="H26" s="49">
        <f t="shared" si="4"/>
        <v>0</v>
      </c>
      <c r="I26" s="49">
        <f t="shared" si="5"/>
        <v>0</v>
      </c>
      <c r="J26" s="49"/>
      <c r="K26" s="49"/>
      <c r="L26" s="49"/>
      <c r="M26" s="49"/>
      <c r="N26" s="49"/>
      <c r="O26" s="49"/>
      <c r="P26" s="49"/>
      <c r="Q26" s="49"/>
      <c r="R26" s="50"/>
      <c r="S26" s="50">
        <f>SUM(M26:R26)</f>
        <v>0</v>
      </c>
      <c r="T26" s="149" t="e">
        <f>(K26+L26+J26)/I26*100</f>
        <v>#DIV/0!</v>
      </c>
      <c r="U26" s="51">
        <f>SUM(F26:H26)</f>
        <v>0</v>
      </c>
      <c r="V26" s="113"/>
      <c r="W26" s="113"/>
      <c r="X26" s="113"/>
      <c r="Y26" s="113"/>
      <c r="Z26" s="113"/>
      <c r="AA26" s="113"/>
    </row>
    <row r="27" spans="1:27" s="115" customFormat="1" ht="16.5" customHeight="1">
      <c r="A27" s="52" t="s">
        <v>92</v>
      </c>
      <c r="B27" s="137" t="s">
        <v>113</v>
      </c>
      <c r="C27" s="93">
        <f aca="true" t="shared" si="8" ref="C27:R27">C28+C33+C38+C44+C51+C58+C68+C79+C87+C95+C102+C111</f>
        <v>1470283141</v>
      </c>
      <c r="D27" s="93">
        <f t="shared" si="8"/>
        <v>940028991</v>
      </c>
      <c r="E27" s="93">
        <f t="shared" si="8"/>
        <v>530254150</v>
      </c>
      <c r="F27" s="93">
        <f t="shared" si="8"/>
        <v>66532002</v>
      </c>
      <c r="G27" s="93">
        <f t="shared" si="8"/>
        <v>0</v>
      </c>
      <c r="H27" s="93">
        <f t="shared" si="8"/>
        <v>1403751139</v>
      </c>
      <c r="I27" s="93">
        <f t="shared" si="8"/>
        <v>838367673</v>
      </c>
      <c r="J27" s="93">
        <f t="shared" si="8"/>
        <v>125350957</v>
      </c>
      <c r="K27" s="93">
        <f t="shared" si="8"/>
        <v>78730202</v>
      </c>
      <c r="L27" s="93">
        <f t="shared" si="8"/>
        <v>116741</v>
      </c>
      <c r="M27" s="93">
        <f t="shared" si="8"/>
        <v>613192549</v>
      </c>
      <c r="N27" s="93">
        <f t="shared" si="8"/>
        <v>18395095</v>
      </c>
      <c r="O27" s="93">
        <f t="shared" si="8"/>
        <v>254481</v>
      </c>
      <c r="P27" s="93">
        <f t="shared" si="8"/>
        <v>0</v>
      </c>
      <c r="Q27" s="93">
        <f t="shared" si="8"/>
        <v>2327648</v>
      </c>
      <c r="R27" s="93">
        <f t="shared" si="8"/>
        <v>565383466</v>
      </c>
      <c r="S27" s="146">
        <f t="shared" si="1"/>
        <v>1199553239</v>
      </c>
      <c r="T27" s="151">
        <f t="shared" si="2"/>
        <v>24.356604694608734</v>
      </c>
      <c r="U27" s="94">
        <f t="shared" si="3"/>
        <v>1470283141</v>
      </c>
      <c r="V27" s="114"/>
      <c r="W27" s="114"/>
      <c r="X27" s="114"/>
      <c r="Y27" s="114"/>
      <c r="Z27" s="114"/>
      <c r="AA27" s="114"/>
    </row>
    <row r="28" spans="1:27" s="179" customFormat="1" ht="16.5" customHeight="1">
      <c r="A28" s="173" t="s">
        <v>0</v>
      </c>
      <c r="B28" s="180" t="s">
        <v>91</v>
      </c>
      <c r="C28" s="174">
        <f>SUM(C29:C32)</f>
        <v>67383510</v>
      </c>
      <c r="D28" s="174">
        <f>SUM(D29:D32)</f>
        <v>25545403</v>
      </c>
      <c r="E28" s="174">
        <f>SUM(E29:E32)</f>
        <v>41838107</v>
      </c>
      <c r="F28" s="174">
        <f>SUM(F29:F32)</f>
        <v>383375</v>
      </c>
      <c r="G28" s="174">
        <f>SUM(G29:G32)</f>
        <v>0</v>
      </c>
      <c r="H28" s="174">
        <f aca="true" t="shared" si="9" ref="H28:H39">SUM(J28:R28)</f>
        <v>67000135</v>
      </c>
      <c r="I28" s="174">
        <f aca="true" t="shared" si="10" ref="I28:I39">SUM(J28:Q28)</f>
        <v>42846694</v>
      </c>
      <c r="J28" s="174">
        <f aca="true" t="shared" si="11" ref="J28:R28">SUM(J29:J32)</f>
        <v>6481062</v>
      </c>
      <c r="K28" s="174">
        <f t="shared" si="11"/>
        <v>1935867</v>
      </c>
      <c r="L28" s="174">
        <f t="shared" si="11"/>
        <v>0</v>
      </c>
      <c r="M28" s="174">
        <f t="shared" si="11"/>
        <v>33061977</v>
      </c>
      <c r="N28" s="174">
        <f t="shared" si="11"/>
        <v>927248</v>
      </c>
      <c r="O28" s="174">
        <f t="shared" si="11"/>
        <v>0</v>
      </c>
      <c r="P28" s="174">
        <f t="shared" si="11"/>
        <v>0</v>
      </c>
      <c r="Q28" s="174">
        <f t="shared" si="11"/>
        <v>440540</v>
      </c>
      <c r="R28" s="174">
        <f t="shared" si="11"/>
        <v>24153441</v>
      </c>
      <c r="S28" s="175">
        <f t="shared" si="1"/>
        <v>58583206</v>
      </c>
      <c r="T28" s="176">
        <f t="shared" si="2"/>
        <v>19.64429040896364</v>
      </c>
      <c r="U28" s="177">
        <f t="shared" si="3"/>
        <v>67383510</v>
      </c>
      <c r="V28" s="178"/>
      <c r="W28" s="178"/>
      <c r="X28" s="178"/>
      <c r="Y28" s="178"/>
      <c r="Z28" s="178"/>
      <c r="AA28" s="178"/>
    </row>
    <row r="29" spans="1:27" s="112" customFormat="1" ht="16.5" customHeight="1">
      <c r="A29" s="47" t="s">
        <v>26</v>
      </c>
      <c r="B29" s="136" t="s">
        <v>149</v>
      </c>
      <c r="C29" s="49">
        <f>SUM(D29:E29)</f>
        <v>11701183</v>
      </c>
      <c r="D29" s="49">
        <v>9408359</v>
      </c>
      <c r="E29" s="49">
        <v>2292824</v>
      </c>
      <c r="F29" s="49">
        <v>300</v>
      </c>
      <c r="G29" s="49">
        <f>97539241-97539241</f>
        <v>0</v>
      </c>
      <c r="H29" s="49">
        <f t="shared" si="9"/>
        <v>11700883</v>
      </c>
      <c r="I29" s="49">
        <f t="shared" si="10"/>
        <v>4599670</v>
      </c>
      <c r="J29" s="49">
        <v>1690547</v>
      </c>
      <c r="K29" s="49">
        <v>496713</v>
      </c>
      <c r="L29" s="49">
        <v>0</v>
      </c>
      <c r="M29" s="49">
        <v>1485163</v>
      </c>
      <c r="N29" s="49">
        <v>927247</v>
      </c>
      <c r="O29" s="49">
        <v>0</v>
      </c>
      <c r="P29" s="49">
        <v>0</v>
      </c>
      <c r="Q29" s="49">
        <v>0</v>
      </c>
      <c r="R29" s="50">
        <v>7101213</v>
      </c>
      <c r="S29" s="50">
        <f t="shared" si="1"/>
        <v>9513623</v>
      </c>
      <c r="T29" s="149">
        <f t="shared" si="2"/>
        <v>47.55254181278222</v>
      </c>
      <c r="U29" s="51">
        <f t="shared" si="3"/>
        <v>11701183</v>
      </c>
      <c r="V29" s="113"/>
      <c r="W29" s="113"/>
      <c r="X29" s="113"/>
      <c r="Y29" s="113"/>
      <c r="Z29" s="113"/>
      <c r="AA29" s="113"/>
    </row>
    <row r="30" spans="1:27" s="112" customFormat="1" ht="16.5" customHeight="1">
      <c r="A30" s="145">
        <v>2</v>
      </c>
      <c r="B30" s="136" t="s">
        <v>187</v>
      </c>
      <c r="C30" s="49">
        <f>SUM(D30:E30)</f>
        <v>24162005</v>
      </c>
      <c r="D30" s="49">
        <v>7836939</v>
      </c>
      <c r="E30" s="49">
        <v>16325066</v>
      </c>
      <c r="F30" s="49">
        <v>0</v>
      </c>
      <c r="G30" s="49"/>
      <c r="H30" s="49">
        <f>SUM(J30:R30)</f>
        <v>24162005</v>
      </c>
      <c r="I30" s="49">
        <f>SUM(J30:Q30)</f>
        <v>16363741</v>
      </c>
      <c r="J30" s="49">
        <v>2967410</v>
      </c>
      <c r="K30" s="49">
        <v>1368465</v>
      </c>
      <c r="L30" s="49">
        <v>0</v>
      </c>
      <c r="M30" s="49">
        <v>11587325</v>
      </c>
      <c r="N30" s="49">
        <v>1</v>
      </c>
      <c r="O30" s="49">
        <v>0</v>
      </c>
      <c r="P30" s="49">
        <v>0</v>
      </c>
      <c r="Q30" s="49">
        <v>440540</v>
      </c>
      <c r="R30" s="50">
        <v>7798264</v>
      </c>
      <c r="S30" s="50">
        <f>SUM(M30:R30)</f>
        <v>19826130</v>
      </c>
      <c r="T30" s="149">
        <f>(K30+L30+J30)/I30*100</f>
        <v>26.49684445628906</v>
      </c>
      <c r="U30" s="51">
        <f>SUM(F30:H30)</f>
        <v>24162005</v>
      </c>
      <c r="V30" s="113"/>
      <c r="W30" s="113"/>
      <c r="X30" s="113"/>
      <c r="Y30" s="113"/>
      <c r="Z30" s="113"/>
      <c r="AA30" s="113"/>
    </row>
    <row r="31" spans="1:27" s="112" customFormat="1" ht="16.5" customHeight="1">
      <c r="A31" s="145">
        <v>3</v>
      </c>
      <c r="B31" s="136" t="s">
        <v>150</v>
      </c>
      <c r="C31" s="49">
        <f>SUM(D31:E31)</f>
        <v>31520322</v>
      </c>
      <c r="D31" s="49">
        <v>8300105</v>
      </c>
      <c r="E31" s="49">
        <v>23220217</v>
      </c>
      <c r="F31" s="49">
        <v>383075</v>
      </c>
      <c r="G31" s="49">
        <v>0</v>
      </c>
      <c r="H31" s="49">
        <f t="shared" si="9"/>
        <v>31137247</v>
      </c>
      <c r="I31" s="49">
        <f t="shared" si="10"/>
        <v>21883283</v>
      </c>
      <c r="J31" s="49">
        <v>1823105</v>
      </c>
      <c r="K31" s="49">
        <v>70689</v>
      </c>
      <c r="L31" s="49">
        <v>0</v>
      </c>
      <c r="M31" s="49">
        <v>19989489</v>
      </c>
      <c r="N31" s="49">
        <v>0</v>
      </c>
      <c r="O31" s="49">
        <v>0</v>
      </c>
      <c r="P31" s="49">
        <v>0</v>
      </c>
      <c r="Q31" s="49">
        <v>0</v>
      </c>
      <c r="R31" s="50">
        <v>9253964</v>
      </c>
      <c r="S31" s="50">
        <f t="shared" si="1"/>
        <v>29243453</v>
      </c>
      <c r="T31" s="149">
        <f t="shared" si="2"/>
        <v>8.65406712512012</v>
      </c>
      <c r="U31" s="51">
        <f t="shared" si="3"/>
        <v>31520322</v>
      </c>
      <c r="V31" s="113"/>
      <c r="W31" s="113"/>
      <c r="X31" s="113"/>
      <c r="Y31" s="113"/>
      <c r="Z31" s="113"/>
      <c r="AA31" s="113"/>
    </row>
    <row r="32" spans="1:27" s="112" customFormat="1" ht="16.5" customHeight="1">
      <c r="A32" s="47"/>
      <c r="B32" s="136"/>
      <c r="C32" s="49">
        <f>SUM(D32:E32)</f>
        <v>0</v>
      </c>
      <c r="D32" s="49"/>
      <c r="E32" s="49"/>
      <c r="F32" s="49"/>
      <c r="G32" s="49"/>
      <c r="H32" s="49">
        <f t="shared" si="9"/>
        <v>0</v>
      </c>
      <c r="I32" s="49">
        <f t="shared" si="10"/>
        <v>0</v>
      </c>
      <c r="J32" s="49"/>
      <c r="K32" s="49"/>
      <c r="L32" s="49"/>
      <c r="M32" s="49"/>
      <c r="N32" s="49"/>
      <c r="O32" s="49"/>
      <c r="P32" s="49"/>
      <c r="Q32" s="49"/>
      <c r="R32" s="50"/>
      <c r="S32" s="50">
        <f t="shared" si="1"/>
        <v>0</v>
      </c>
      <c r="T32" s="149"/>
      <c r="U32" s="51">
        <f t="shared" si="3"/>
        <v>0</v>
      </c>
      <c r="V32" s="113"/>
      <c r="W32" s="113"/>
      <c r="X32" s="113"/>
      <c r="Y32" s="113"/>
      <c r="Z32" s="113"/>
      <c r="AA32" s="113"/>
    </row>
    <row r="33" spans="1:27" s="179" customFormat="1" ht="16.5" customHeight="1">
      <c r="A33" s="173" t="s">
        <v>1</v>
      </c>
      <c r="B33" s="180" t="s">
        <v>93</v>
      </c>
      <c r="C33" s="174">
        <f>SUM(C34:C37)</f>
        <v>56439755</v>
      </c>
      <c r="D33" s="174">
        <f>SUM(D34:D37)</f>
        <v>38968200</v>
      </c>
      <c r="E33" s="174">
        <f>SUM(E34:E37)</f>
        <v>17471555</v>
      </c>
      <c r="F33" s="174">
        <f>SUM(F34:F37)</f>
        <v>431644</v>
      </c>
      <c r="G33" s="174">
        <f>SUM(G34:G37)</f>
        <v>0</v>
      </c>
      <c r="H33" s="174">
        <f t="shared" si="9"/>
        <v>56008111</v>
      </c>
      <c r="I33" s="174">
        <f t="shared" si="10"/>
        <v>38965574</v>
      </c>
      <c r="J33" s="174">
        <f aca="true" t="shared" si="12" ref="J33:R33">SUM(J34:J37)</f>
        <v>7334653</v>
      </c>
      <c r="K33" s="174">
        <f t="shared" si="12"/>
        <v>4032853</v>
      </c>
      <c r="L33" s="174">
        <f t="shared" si="12"/>
        <v>0</v>
      </c>
      <c r="M33" s="174">
        <f t="shared" si="12"/>
        <v>25200426</v>
      </c>
      <c r="N33" s="174">
        <f t="shared" si="12"/>
        <v>2397642</v>
      </c>
      <c r="O33" s="174">
        <f t="shared" si="12"/>
        <v>0</v>
      </c>
      <c r="P33" s="174">
        <f t="shared" si="12"/>
        <v>0</v>
      </c>
      <c r="Q33" s="174">
        <f t="shared" si="12"/>
        <v>0</v>
      </c>
      <c r="R33" s="174">
        <f t="shared" si="12"/>
        <v>17042537</v>
      </c>
      <c r="S33" s="175">
        <f aca="true" t="shared" si="13" ref="S33:S45">SUM(M33:R33)</f>
        <v>44640605</v>
      </c>
      <c r="T33" s="176">
        <f aca="true" t="shared" si="14" ref="T33:T49">(K33+L33+J33)/I33*100</f>
        <v>29.173202991953872</v>
      </c>
      <c r="U33" s="177">
        <f aca="true" t="shared" si="15" ref="U33:U49">SUM(F33:H33)</f>
        <v>56439755</v>
      </c>
      <c r="V33" s="178"/>
      <c r="W33" s="178"/>
      <c r="X33" s="178"/>
      <c r="Y33" s="178"/>
      <c r="Z33" s="178"/>
      <c r="AA33" s="178"/>
    </row>
    <row r="34" spans="1:27" s="112" customFormat="1" ht="16.5" customHeight="1">
      <c r="A34" s="47" t="s">
        <v>26</v>
      </c>
      <c r="B34" s="136" t="s">
        <v>185</v>
      </c>
      <c r="C34" s="49">
        <f>SUM(D34:E34)</f>
        <v>7788875</v>
      </c>
      <c r="D34" s="49">
        <v>5627275</v>
      </c>
      <c r="E34" s="49">
        <v>2161600</v>
      </c>
      <c r="F34" s="49">
        <v>0</v>
      </c>
      <c r="G34" s="49"/>
      <c r="H34" s="49">
        <f t="shared" si="9"/>
        <v>7788875</v>
      </c>
      <c r="I34" s="49">
        <f t="shared" si="10"/>
        <v>7392332</v>
      </c>
      <c r="J34" s="49">
        <v>1725306</v>
      </c>
      <c r="K34" s="49">
        <v>47097</v>
      </c>
      <c r="L34" s="49"/>
      <c r="M34" s="49">
        <v>3222287</v>
      </c>
      <c r="N34" s="49">
        <v>2397642</v>
      </c>
      <c r="O34" s="49"/>
      <c r="P34" s="49"/>
      <c r="Q34" s="49"/>
      <c r="R34" s="50">
        <v>396543</v>
      </c>
      <c r="S34" s="50">
        <f t="shared" si="13"/>
        <v>6016472</v>
      </c>
      <c r="T34" s="149">
        <f t="shared" si="14"/>
        <v>23.97623645691238</v>
      </c>
      <c r="U34" s="51">
        <f t="shared" si="15"/>
        <v>7788875</v>
      </c>
      <c r="V34" s="113"/>
      <c r="W34" s="113"/>
      <c r="X34" s="113"/>
      <c r="Y34" s="113"/>
      <c r="Z34" s="113"/>
      <c r="AA34" s="113"/>
    </row>
    <row r="35" spans="1:27" s="112" customFormat="1" ht="16.5" customHeight="1">
      <c r="A35" s="47" t="s">
        <v>27</v>
      </c>
      <c r="B35" s="136" t="s">
        <v>179</v>
      </c>
      <c r="C35" s="49">
        <f>SUM(D35:E35)</f>
        <v>33587862</v>
      </c>
      <c r="D35" s="49">
        <v>27168673</v>
      </c>
      <c r="E35" s="49">
        <v>6419189</v>
      </c>
      <c r="F35" s="49">
        <v>190413</v>
      </c>
      <c r="G35" s="49"/>
      <c r="H35" s="49">
        <f t="shared" si="9"/>
        <v>33397449</v>
      </c>
      <c r="I35" s="49">
        <f t="shared" si="10"/>
        <v>20113342</v>
      </c>
      <c r="J35" s="49">
        <v>4925920</v>
      </c>
      <c r="K35" s="49">
        <v>3365755</v>
      </c>
      <c r="L35" s="49"/>
      <c r="M35" s="49">
        <v>11821667</v>
      </c>
      <c r="N35" s="49">
        <v>0</v>
      </c>
      <c r="O35" s="49"/>
      <c r="P35" s="49"/>
      <c r="Q35" s="49">
        <v>0</v>
      </c>
      <c r="R35" s="50">
        <v>13284107</v>
      </c>
      <c r="S35" s="50">
        <f t="shared" si="13"/>
        <v>25105774</v>
      </c>
      <c r="T35" s="149">
        <f t="shared" si="14"/>
        <v>41.22475021803935</v>
      </c>
      <c r="U35" s="51">
        <f t="shared" si="15"/>
        <v>33587862</v>
      </c>
      <c r="V35" s="113"/>
      <c r="W35" s="113"/>
      <c r="X35" s="113"/>
      <c r="Y35" s="113"/>
      <c r="Z35" s="113"/>
      <c r="AA35" s="113"/>
    </row>
    <row r="36" spans="1:27" s="112" customFormat="1" ht="16.5" customHeight="1">
      <c r="A36" s="47" t="s">
        <v>28</v>
      </c>
      <c r="B36" s="136" t="s">
        <v>180</v>
      </c>
      <c r="C36" s="49">
        <f>SUM(D36:E36)</f>
        <v>15063018</v>
      </c>
      <c r="D36" s="49">
        <v>6172252</v>
      </c>
      <c r="E36" s="49">
        <v>8890766</v>
      </c>
      <c r="F36" s="49">
        <v>241231</v>
      </c>
      <c r="G36" s="49"/>
      <c r="H36" s="49">
        <f t="shared" si="9"/>
        <v>14821787</v>
      </c>
      <c r="I36" s="49">
        <f t="shared" si="10"/>
        <v>11459900</v>
      </c>
      <c r="J36" s="49">
        <v>683427</v>
      </c>
      <c r="K36" s="49">
        <v>620001</v>
      </c>
      <c r="L36" s="49"/>
      <c r="M36" s="49">
        <v>10156472</v>
      </c>
      <c r="N36" s="49">
        <v>0</v>
      </c>
      <c r="O36" s="49"/>
      <c r="P36" s="49"/>
      <c r="Q36" s="49"/>
      <c r="R36" s="50">
        <v>3361887</v>
      </c>
      <c r="S36" s="50">
        <f t="shared" si="13"/>
        <v>13518359</v>
      </c>
      <c r="T36" s="149">
        <f t="shared" si="14"/>
        <v>11.37381652544961</v>
      </c>
      <c r="U36" s="51">
        <f t="shared" si="15"/>
        <v>15063018</v>
      </c>
      <c r="V36" s="113"/>
      <c r="W36" s="113"/>
      <c r="X36" s="113"/>
      <c r="Y36" s="113"/>
      <c r="Z36" s="113"/>
      <c r="AA36" s="113"/>
    </row>
    <row r="37" spans="1:27" s="112" customFormat="1" ht="16.5" customHeight="1">
      <c r="A37" s="47"/>
      <c r="B37" s="136"/>
      <c r="C37" s="49">
        <f>SUM(D37:E37)</f>
        <v>0</v>
      </c>
      <c r="D37" s="49"/>
      <c r="E37" s="49"/>
      <c r="F37" s="49"/>
      <c r="G37" s="49"/>
      <c r="H37" s="49">
        <f t="shared" si="9"/>
        <v>0</v>
      </c>
      <c r="I37" s="49">
        <f t="shared" si="10"/>
        <v>0</v>
      </c>
      <c r="J37" s="49"/>
      <c r="K37" s="49"/>
      <c r="L37" s="49"/>
      <c r="M37" s="49"/>
      <c r="N37" s="49"/>
      <c r="O37" s="49"/>
      <c r="P37" s="49"/>
      <c r="Q37" s="49"/>
      <c r="R37" s="50"/>
      <c r="S37" s="50">
        <f t="shared" si="13"/>
        <v>0</v>
      </c>
      <c r="T37" s="149"/>
      <c r="U37" s="51">
        <f t="shared" si="15"/>
        <v>0</v>
      </c>
      <c r="V37" s="113"/>
      <c r="W37" s="113"/>
      <c r="X37" s="113"/>
      <c r="Y37" s="113"/>
      <c r="Z37" s="113"/>
      <c r="AA37" s="113"/>
    </row>
    <row r="38" spans="1:27" s="179" customFormat="1" ht="16.5" customHeight="1">
      <c r="A38" s="173" t="s">
        <v>6</v>
      </c>
      <c r="B38" s="180" t="s">
        <v>94</v>
      </c>
      <c r="C38" s="174">
        <f>SUM(C39:C43)</f>
        <v>26531074</v>
      </c>
      <c r="D38" s="174">
        <f>SUM(D39:D43)</f>
        <v>19371322</v>
      </c>
      <c r="E38" s="174">
        <f>SUM(E39:E43)</f>
        <v>7159752</v>
      </c>
      <c r="F38" s="174">
        <f>SUM(F39:F43)</f>
        <v>786484</v>
      </c>
      <c r="G38" s="174">
        <f>SUM(G39:G43)</f>
        <v>0</v>
      </c>
      <c r="H38" s="174">
        <f t="shared" si="9"/>
        <v>25744590</v>
      </c>
      <c r="I38" s="174">
        <f t="shared" si="10"/>
        <v>6957426</v>
      </c>
      <c r="J38" s="174">
        <f aca="true" t="shared" si="16" ref="J38:R38">SUM(J39:J43)</f>
        <v>3031040</v>
      </c>
      <c r="K38" s="174">
        <f t="shared" si="16"/>
        <v>345392</v>
      </c>
      <c r="L38" s="174">
        <f t="shared" si="16"/>
        <v>0</v>
      </c>
      <c r="M38" s="174">
        <f t="shared" si="16"/>
        <v>2502520</v>
      </c>
      <c r="N38" s="174">
        <f t="shared" si="16"/>
        <v>1078474</v>
      </c>
      <c r="O38" s="174">
        <f t="shared" si="16"/>
        <v>0</v>
      </c>
      <c r="P38" s="174">
        <f t="shared" si="16"/>
        <v>0</v>
      </c>
      <c r="Q38" s="174">
        <f t="shared" si="16"/>
        <v>0</v>
      </c>
      <c r="R38" s="174">
        <f t="shared" si="16"/>
        <v>18787164</v>
      </c>
      <c r="S38" s="175">
        <f t="shared" si="13"/>
        <v>22368158</v>
      </c>
      <c r="T38" s="176">
        <f t="shared" si="14"/>
        <v>48.52990171940025</v>
      </c>
      <c r="U38" s="177">
        <f t="shared" si="15"/>
        <v>26531074</v>
      </c>
      <c r="V38" s="178"/>
      <c r="W38" s="178"/>
      <c r="X38" s="178"/>
      <c r="Y38" s="178"/>
      <c r="Z38" s="178"/>
      <c r="AA38" s="178"/>
    </row>
    <row r="39" spans="1:27" s="112" customFormat="1" ht="16.5" customHeight="1">
      <c r="A39" s="47" t="s">
        <v>26</v>
      </c>
      <c r="B39" s="136" t="s">
        <v>146</v>
      </c>
      <c r="C39" s="49">
        <f>SUM(D39:E39)</f>
        <v>7500</v>
      </c>
      <c r="D39" s="49"/>
      <c r="E39" s="49">
        <v>7500</v>
      </c>
      <c r="F39" s="49"/>
      <c r="G39" s="49"/>
      <c r="H39" s="49">
        <f t="shared" si="9"/>
        <v>7500</v>
      </c>
      <c r="I39" s="49">
        <f t="shared" si="10"/>
        <v>7500</v>
      </c>
      <c r="J39" s="49">
        <v>7500</v>
      </c>
      <c r="K39" s="49"/>
      <c r="L39" s="49"/>
      <c r="M39" s="132"/>
      <c r="N39" s="49"/>
      <c r="O39" s="49"/>
      <c r="P39" s="49"/>
      <c r="Q39" s="49"/>
      <c r="R39" s="50"/>
      <c r="S39" s="50">
        <f t="shared" si="13"/>
        <v>0</v>
      </c>
      <c r="T39" s="149">
        <f t="shared" si="14"/>
        <v>100</v>
      </c>
      <c r="U39" s="51">
        <f t="shared" si="15"/>
        <v>7500</v>
      </c>
      <c r="V39" s="113"/>
      <c r="W39" s="113"/>
      <c r="X39" s="113"/>
      <c r="Y39" s="113"/>
      <c r="Z39" s="113"/>
      <c r="AA39" s="113"/>
    </row>
    <row r="40" spans="1:27" s="112" customFormat="1" ht="16.5" customHeight="1">
      <c r="A40" s="47" t="s">
        <v>27</v>
      </c>
      <c r="B40" s="136" t="s">
        <v>145</v>
      </c>
      <c r="C40" s="49">
        <f>SUM(D40:E40)</f>
        <v>9809368</v>
      </c>
      <c r="D40" s="49">
        <v>6738840</v>
      </c>
      <c r="E40" s="49">
        <v>3070528</v>
      </c>
      <c r="F40" s="49">
        <v>151973</v>
      </c>
      <c r="G40" s="49"/>
      <c r="H40" s="49">
        <f aca="true" t="shared" si="17" ref="H40:H49">SUM(J40:R40)</f>
        <v>9657395</v>
      </c>
      <c r="I40" s="49">
        <f aca="true" t="shared" si="18" ref="I40:I49">SUM(J40:Q40)</f>
        <v>2461659</v>
      </c>
      <c r="J40" s="49">
        <v>1100268</v>
      </c>
      <c r="K40" s="49">
        <v>209777</v>
      </c>
      <c r="L40" s="49"/>
      <c r="M40" s="132">
        <v>1151614</v>
      </c>
      <c r="N40" s="49"/>
      <c r="O40" s="49"/>
      <c r="P40" s="49"/>
      <c r="Q40" s="49">
        <v>0</v>
      </c>
      <c r="R40" s="50">
        <v>7195736</v>
      </c>
      <c r="S40" s="50">
        <f t="shared" si="13"/>
        <v>8347350</v>
      </c>
      <c r="T40" s="149">
        <f t="shared" si="14"/>
        <v>53.217972107428366</v>
      </c>
      <c r="U40" s="51">
        <f t="shared" si="15"/>
        <v>9809368</v>
      </c>
      <c r="V40" s="113"/>
      <c r="W40" s="113"/>
      <c r="X40" s="113"/>
      <c r="Y40" s="113"/>
      <c r="Z40" s="113"/>
      <c r="AA40" s="113"/>
    </row>
    <row r="41" spans="1:27" s="112" customFormat="1" ht="16.5" customHeight="1">
      <c r="A41" s="47" t="s">
        <v>28</v>
      </c>
      <c r="B41" s="136" t="s">
        <v>197</v>
      </c>
      <c r="C41" s="49">
        <f>SUM(D41:E41)</f>
        <v>7493886</v>
      </c>
      <c r="D41" s="49">
        <v>6342369</v>
      </c>
      <c r="E41" s="49">
        <v>1151517</v>
      </c>
      <c r="F41" s="49"/>
      <c r="G41" s="49"/>
      <c r="H41" s="49">
        <f t="shared" si="17"/>
        <v>7493886</v>
      </c>
      <c r="I41" s="49">
        <f t="shared" si="18"/>
        <v>1305936</v>
      </c>
      <c r="J41" s="49">
        <v>609402</v>
      </c>
      <c r="K41" s="49">
        <v>29916</v>
      </c>
      <c r="L41" s="49"/>
      <c r="M41" s="49">
        <v>527625</v>
      </c>
      <c r="N41" s="49">
        <v>138993</v>
      </c>
      <c r="O41" s="49">
        <v>0</v>
      </c>
      <c r="P41" s="49"/>
      <c r="Q41" s="49">
        <v>0</v>
      </c>
      <c r="R41" s="50">
        <v>6187950</v>
      </c>
      <c r="S41" s="50">
        <f t="shared" si="13"/>
        <v>6854568</v>
      </c>
      <c r="T41" s="149">
        <f t="shared" si="14"/>
        <v>48.95477266879847</v>
      </c>
      <c r="U41" s="51">
        <f t="shared" si="15"/>
        <v>7493886</v>
      </c>
      <c r="V41" s="113"/>
      <c r="W41" s="113"/>
      <c r="X41" s="113"/>
      <c r="Y41" s="113"/>
      <c r="Z41" s="113"/>
      <c r="AA41" s="113"/>
    </row>
    <row r="42" spans="1:27" s="112" customFormat="1" ht="16.5" customHeight="1">
      <c r="A42" s="47" t="s">
        <v>39</v>
      </c>
      <c r="B42" s="136" t="s">
        <v>147</v>
      </c>
      <c r="C42" s="49">
        <f>SUM(D42:E42)</f>
        <v>9220320</v>
      </c>
      <c r="D42" s="49">
        <v>6290113</v>
      </c>
      <c r="E42" s="49">
        <v>2930207</v>
      </c>
      <c r="F42" s="49">
        <v>634511</v>
      </c>
      <c r="G42" s="49"/>
      <c r="H42" s="49">
        <f t="shared" si="17"/>
        <v>8585809</v>
      </c>
      <c r="I42" s="49">
        <f t="shared" si="18"/>
        <v>3182331</v>
      </c>
      <c r="J42" s="49">
        <v>1313870</v>
      </c>
      <c r="K42" s="49">
        <v>105699</v>
      </c>
      <c r="L42" s="49"/>
      <c r="M42" s="49">
        <v>823281</v>
      </c>
      <c r="N42" s="49">
        <v>939481</v>
      </c>
      <c r="O42" s="49"/>
      <c r="P42" s="49"/>
      <c r="Q42" s="49">
        <v>0</v>
      </c>
      <c r="R42" s="50">
        <v>5403478</v>
      </c>
      <c r="S42" s="50">
        <f t="shared" si="13"/>
        <v>7166240</v>
      </c>
      <c r="T42" s="149">
        <f t="shared" si="14"/>
        <v>44.60783620559898</v>
      </c>
      <c r="U42" s="51">
        <f t="shared" si="15"/>
        <v>9220320</v>
      </c>
      <c r="V42" s="113"/>
      <c r="W42" s="113"/>
      <c r="X42" s="113"/>
      <c r="Y42" s="113"/>
      <c r="Z42" s="113"/>
      <c r="AA42" s="113"/>
    </row>
    <row r="43" spans="1:27" s="112" customFormat="1" ht="16.5" customHeight="1">
      <c r="A43" s="47"/>
      <c r="B43" s="136"/>
      <c r="C43" s="49">
        <f>SUM(D43:E43)</f>
        <v>0</v>
      </c>
      <c r="D43" s="49"/>
      <c r="E43" s="49"/>
      <c r="F43" s="49"/>
      <c r="G43" s="49"/>
      <c r="H43" s="49">
        <f t="shared" si="17"/>
        <v>0</v>
      </c>
      <c r="I43" s="49">
        <f t="shared" si="18"/>
        <v>0</v>
      </c>
      <c r="J43" s="49"/>
      <c r="K43" s="49"/>
      <c r="L43" s="49"/>
      <c r="M43" s="49"/>
      <c r="N43" s="49"/>
      <c r="O43" s="49"/>
      <c r="P43" s="49"/>
      <c r="Q43" s="49"/>
      <c r="R43" s="50"/>
      <c r="S43" s="50">
        <f t="shared" si="13"/>
        <v>0</v>
      </c>
      <c r="T43" s="149"/>
      <c r="U43" s="51">
        <f t="shared" si="15"/>
        <v>0</v>
      </c>
      <c r="V43" s="113"/>
      <c r="W43" s="113"/>
      <c r="X43" s="113"/>
      <c r="Y43" s="113"/>
      <c r="Z43" s="113"/>
      <c r="AA43" s="113"/>
    </row>
    <row r="44" spans="1:27" s="179" customFormat="1" ht="16.5" customHeight="1">
      <c r="A44" s="173" t="s">
        <v>60</v>
      </c>
      <c r="B44" s="180" t="s">
        <v>95</v>
      </c>
      <c r="C44" s="174">
        <f>SUM(C45:C50)</f>
        <v>107463710</v>
      </c>
      <c r="D44" s="174">
        <f>SUM(D45:D50)</f>
        <v>34472806</v>
      </c>
      <c r="E44" s="174">
        <f>SUM(E45:E50)</f>
        <v>72990904</v>
      </c>
      <c r="F44" s="174">
        <f>SUM(F45:F50)</f>
        <v>37845254</v>
      </c>
      <c r="G44" s="174">
        <f>SUM(G45:G50)</f>
        <v>0</v>
      </c>
      <c r="H44" s="174">
        <f t="shared" si="17"/>
        <v>69618456</v>
      </c>
      <c r="I44" s="174">
        <f t="shared" si="18"/>
        <v>29581191</v>
      </c>
      <c r="J44" s="174">
        <f aca="true" t="shared" si="19" ref="J44:R44">SUM(J45:J50)</f>
        <v>9003583</v>
      </c>
      <c r="K44" s="174">
        <f t="shared" si="19"/>
        <v>1278211</v>
      </c>
      <c r="L44" s="174">
        <f t="shared" si="19"/>
        <v>0</v>
      </c>
      <c r="M44" s="174">
        <f t="shared" si="19"/>
        <v>19053971</v>
      </c>
      <c r="N44" s="174">
        <f t="shared" si="19"/>
        <v>50000</v>
      </c>
      <c r="O44" s="174">
        <f t="shared" si="19"/>
        <v>195425</v>
      </c>
      <c r="P44" s="174">
        <f t="shared" si="19"/>
        <v>0</v>
      </c>
      <c r="Q44" s="174">
        <f t="shared" si="19"/>
        <v>1</v>
      </c>
      <c r="R44" s="174">
        <f t="shared" si="19"/>
        <v>40037265</v>
      </c>
      <c r="S44" s="175">
        <f t="shared" si="13"/>
        <v>59336662</v>
      </c>
      <c r="T44" s="176">
        <f t="shared" si="14"/>
        <v>34.75787705775606</v>
      </c>
      <c r="U44" s="177">
        <f t="shared" si="15"/>
        <v>107463710</v>
      </c>
      <c r="V44" s="178"/>
      <c r="W44" s="178"/>
      <c r="X44" s="178"/>
      <c r="Y44" s="178"/>
      <c r="Z44" s="178"/>
      <c r="AA44" s="178"/>
    </row>
    <row r="45" spans="1:27" s="112" customFormat="1" ht="16.5" customHeight="1">
      <c r="A45" s="136">
        <v>1</v>
      </c>
      <c r="B45" s="136" t="s">
        <v>136</v>
      </c>
      <c r="C45" s="49">
        <f aca="true" t="shared" si="20" ref="C45:C50">SUM(D45:E45)</f>
        <v>42841479</v>
      </c>
      <c r="D45" s="49">
        <v>1397981</v>
      </c>
      <c r="E45" s="49">
        <v>41443498</v>
      </c>
      <c r="F45" s="49">
        <v>37376294</v>
      </c>
      <c r="G45" s="49">
        <v>0</v>
      </c>
      <c r="H45" s="49">
        <f t="shared" si="17"/>
        <v>5465185</v>
      </c>
      <c r="I45" s="49">
        <f t="shared" si="18"/>
        <v>3091934</v>
      </c>
      <c r="J45" s="49">
        <v>2187522</v>
      </c>
      <c r="K45" s="49">
        <v>4296</v>
      </c>
      <c r="L45" s="49">
        <v>0</v>
      </c>
      <c r="M45" s="49">
        <v>900116</v>
      </c>
      <c r="N45" s="49">
        <v>0</v>
      </c>
      <c r="O45" s="49">
        <v>0</v>
      </c>
      <c r="P45" s="49">
        <v>0</v>
      </c>
      <c r="Q45" s="49">
        <v>0</v>
      </c>
      <c r="R45" s="50">
        <v>2373251</v>
      </c>
      <c r="S45" s="50">
        <f t="shared" si="13"/>
        <v>3273367</v>
      </c>
      <c r="T45" s="149">
        <f t="shared" si="14"/>
        <v>70.88825311277667</v>
      </c>
      <c r="U45" s="51">
        <f t="shared" si="15"/>
        <v>42841479</v>
      </c>
      <c r="V45" s="113"/>
      <c r="W45" s="113"/>
      <c r="X45" s="113"/>
      <c r="Y45" s="113"/>
      <c r="Z45" s="113"/>
      <c r="AA45" s="113"/>
    </row>
    <row r="46" spans="1:27" s="112" customFormat="1" ht="16.5" customHeight="1">
      <c r="A46" s="136">
        <v>2</v>
      </c>
      <c r="B46" s="136" t="s">
        <v>137</v>
      </c>
      <c r="C46" s="49">
        <f t="shared" si="20"/>
        <v>16740752</v>
      </c>
      <c r="D46" s="49">
        <v>8593987</v>
      </c>
      <c r="E46" s="49">
        <v>8146765</v>
      </c>
      <c r="F46" s="49">
        <v>120846</v>
      </c>
      <c r="G46" s="49">
        <v>0</v>
      </c>
      <c r="H46" s="49">
        <f t="shared" si="17"/>
        <v>16619906</v>
      </c>
      <c r="I46" s="49">
        <f t="shared" si="18"/>
        <v>9408819</v>
      </c>
      <c r="J46" s="49">
        <v>1861242</v>
      </c>
      <c r="K46" s="49">
        <v>269189</v>
      </c>
      <c r="L46" s="49">
        <v>0</v>
      </c>
      <c r="M46" s="49">
        <v>7278388</v>
      </c>
      <c r="N46" s="49">
        <v>0</v>
      </c>
      <c r="O46" s="49">
        <v>0</v>
      </c>
      <c r="P46" s="49">
        <v>0</v>
      </c>
      <c r="Q46" s="49">
        <v>0</v>
      </c>
      <c r="R46" s="50">
        <v>7211087</v>
      </c>
      <c r="S46" s="50">
        <f>SUM(M46:R46)</f>
        <v>14489475</v>
      </c>
      <c r="T46" s="149">
        <f t="shared" si="14"/>
        <v>22.642916183210666</v>
      </c>
      <c r="U46" s="51">
        <f t="shared" si="15"/>
        <v>16740752</v>
      </c>
      <c r="V46" s="113"/>
      <c r="W46" s="113"/>
      <c r="X46" s="113"/>
      <c r="Y46" s="113"/>
      <c r="Z46" s="113"/>
      <c r="AA46" s="113"/>
    </row>
    <row r="47" spans="1:27" s="112" customFormat="1" ht="16.5" customHeight="1">
      <c r="A47" s="136">
        <v>3</v>
      </c>
      <c r="B47" s="136" t="s">
        <v>138</v>
      </c>
      <c r="C47" s="49">
        <f t="shared" si="20"/>
        <v>14335592</v>
      </c>
      <c r="D47" s="49">
        <v>10053488</v>
      </c>
      <c r="E47" s="49">
        <v>4282104</v>
      </c>
      <c r="F47" s="49">
        <v>297964</v>
      </c>
      <c r="G47" s="49">
        <v>0</v>
      </c>
      <c r="H47" s="49">
        <f t="shared" si="17"/>
        <v>14037628</v>
      </c>
      <c r="I47" s="49">
        <f t="shared" si="18"/>
        <v>6635945</v>
      </c>
      <c r="J47" s="49">
        <v>1834283</v>
      </c>
      <c r="K47" s="49">
        <v>184815</v>
      </c>
      <c r="L47" s="49">
        <v>0</v>
      </c>
      <c r="M47" s="49">
        <v>4421421</v>
      </c>
      <c r="N47" s="49">
        <v>0</v>
      </c>
      <c r="O47" s="49">
        <v>195425</v>
      </c>
      <c r="P47" s="49">
        <v>0</v>
      </c>
      <c r="Q47" s="49">
        <v>1</v>
      </c>
      <c r="R47" s="50">
        <v>7401683</v>
      </c>
      <c r="S47" s="50">
        <f>SUM(M47:R47)</f>
        <v>12018530</v>
      </c>
      <c r="T47" s="149">
        <f t="shared" si="14"/>
        <v>30.426683765462194</v>
      </c>
      <c r="U47" s="51">
        <f t="shared" si="15"/>
        <v>14335592</v>
      </c>
      <c r="V47" s="113"/>
      <c r="W47" s="113"/>
      <c r="X47" s="113"/>
      <c r="Y47" s="113"/>
      <c r="Z47" s="113"/>
      <c r="AA47" s="113"/>
    </row>
    <row r="48" spans="1:27" s="112" customFormat="1" ht="16.5" customHeight="1">
      <c r="A48" s="136">
        <v>4</v>
      </c>
      <c r="B48" s="136" t="s">
        <v>139</v>
      </c>
      <c r="C48" s="49">
        <f t="shared" si="20"/>
        <v>14851659</v>
      </c>
      <c r="D48" s="49">
        <v>6347156</v>
      </c>
      <c r="E48" s="49">
        <v>8504503</v>
      </c>
      <c r="F48" s="49">
        <v>50150</v>
      </c>
      <c r="G48" s="49">
        <v>0</v>
      </c>
      <c r="H48" s="49">
        <f>SUM(J48:R48)</f>
        <v>14801509</v>
      </c>
      <c r="I48" s="49">
        <f>SUM(J48:Q48)</f>
        <v>4650894</v>
      </c>
      <c r="J48" s="49">
        <v>530980</v>
      </c>
      <c r="K48" s="49">
        <v>718521</v>
      </c>
      <c r="L48" s="49">
        <v>0</v>
      </c>
      <c r="M48" s="49">
        <v>3351393</v>
      </c>
      <c r="N48" s="49">
        <v>50000</v>
      </c>
      <c r="O48" s="49">
        <v>0</v>
      </c>
      <c r="P48" s="49">
        <v>0</v>
      </c>
      <c r="Q48" s="49">
        <v>0</v>
      </c>
      <c r="R48" s="50">
        <v>10150615</v>
      </c>
      <c r="S48" s="50">
        <f>SUM(M48:R48)</f>
        <v>13552008</v>
      </c>
      <c r="T48" s="149">
        <f>(K48+L48+J48)/I48*100</f>
        <v>26.86582407597335</v>
      </c>
      <c r="U48" s="51">
        <f>SUM(F48:H48)</f>
        <v>14851659</v>
      </c>
      <c r="V48" s="113"/>
      <c r="W48" s="113"/>
      <c r="X48" s="113"/>
      <c r="Y48" s="113"/>
      <c r="Z48" s="113"/>
      <c r="AA48" s="113"/>
    </row>
    <row r="49" spans="1:27" s="112" customFormat="1" ht="16.5" customHeight="1">
      <c r="A49" s="136">
        <v>5</v>
      </c>
      <c r="B49" s="136" t="s">
        <v>189</v>
      </c>
      <c r="C49" s="49">
        <f t="shared" si="20"/>
        <v>18694228</v>
      </c>
      <c r="D49" s="49">
        <v>8080194</v>
      </c>
      <c r="E49" s="49">
        <v>10614034</v>
      </c>
      <c r="F49" s="49">
        <v>0</v>
      </c>
      <c r="G49" s="49">
        <v>0</v>
      </c>
      <c r="H49" s="49">
        <f t="shared" si="17"/>
        <v>18694228</v>
      </c>
      <c r="I49" s="49">
        <f t="shared" si="18"/>
        <v>5793599</v>
      </c>
      <c r="J49" s="49">
        <v>2589556</v>
      </c>
      <c r="K49" s="49">
        <v>101390</v>
      </c>
      <c r="L49" s="49">
        <v>0</v>
      </c>
      <c r="M49" s="49">
        <v>3102653</v>
      </c>
      <c r="N49" s="49">
        <v>0</v>
      </c>
      <c r="O49" s="49">
        <v>0</v>
      </c>
      <c r="P49" s="49">
        <v>0</v>
      </c>
      <c r="Q49" s="49">
        <v>0</v>
      </c>
      <c r="R49" s="50">
        <v>12900629</v>
      </c>
      <c r="S49" s="50">
        <f>SUM(M49:R49)</f>
        <v>16003282</v>
      </c>
      <c r="T49" s="149">
        <f t="shared" si="14"/>
        <v>46.4468804278653</v>
      </c>
      <c r="U49" s="51">
        <f t="shared" si="15"/>
        <v>18694228</v>
      </c>
      <c r="V49" s="113"/>
      <c r="W49" s="113"/>
      <c r="X49" s="113"/>
      <c r="Y49" s="113"/>
      <c r="Z49" s="113"/>
      <c r="AA49" s="113"/>
    </row>
    <row r="50" spans="1:27" s="112" customFormat="1" ht="16.5" customHeight="1">
      <c r="A50" s="47"/>
      <c r="B50" s="136"/>
      <c r="C50" s="49">
        <f t="shared" si="20"/>
        <v>0</v>
      </c>
      <c r="D50" s="49"/>
      <c r="E50" s="49"/>
      <c r="F50" s="49"/>
      <c r="G50" s="49"/>
      <c r="H50" s="49">
        <f aca="true" t="shared" si="21" ref="H50:H68">SUM(J50:R50)</f>
        <v>0</v>
      </c>
      <c r="I50" s="49">
        <f aca="true" t="shared" si="22" ref="I50:I68">SUM(J50:Q50)</f>
        <v>0</v>
      </c>
      <c r="J50" s="49"/>
      <c r="K50" s="49"/>
      <c r="L50" s="49"/>
      <c r="M50" s="49"/>
      <c r="N50" s="49"/>
      <c r="O50" s="49"/>
      <c r="P50" s="49"/>
      <c r="Q50" s="49"/>
      <c r="R50" s="50"/>
      <c r="S50" s="50">
        <f aca="true" t="shared" si="23" ref="S50:S68">SUM(M50:R50)</f>
        <v>0</v>
      </c>
      <c r="T50" s="149"/>
      <c r="U50" s="51">
        <f aca="true" t="shared" si="24" ref="U50:U68">SUM(F50:H50)</f>
        <v>0</v>
      </c>
      <c r="V50" s="113"/>
      <c r="W50" s="113"/>
      <c r="X50" s="113"/>
      <c r="Y50" s="113"/>
      <c r="Z50" s="113"/>
      <c r="AA50" s="113"/>
    </row>
    <row r="51" spans="1:27" s="179" customFormat="1" ht="14.25" customHeight="1">
      <c r="A51" s="173" t="s">
        <v>96</v>
      </c>
      <c r="B51" s="180" t="s">
        <v>97</v>
      </c>
      <c r="C51" s="174">
        <f>SUM(C52:C57)</f>
        <v>108994764</v>
      </c>
      <c r="D51" s="174">
        <f>SUM(D52:D57)</f>
        <v>53218608</v>
      </c>
      <c r="E51" s="174">
        <f>SUM(E52:E57)</f>
        <v>55776156</v>
      </c>
      <c r="F51" s="174">
        <f>SUM(F52:F57)</f>
        <v>109988</v>
      </c>
      <c r="G51" s="174">
        <f>SUM(G52:G57)</f>
        <v>0</v>
      </c>
      <c r="H51" s="174">
        <f t="shared" si="21"/>
        <v>108884776</v>
      </c>
      <c r="I51" s="174">
        <f t="shared" si="22"/>
        <v>88055982</v>
      </c>
      <c r="J51" s="174">
        <f aca="true" t="shared" si="25" ref="J51:R51">SUM(J52:J57)</f>
        <v>11255567</v>
      </c>
      <c r="K51" s="174">
        <f t="shared" si="25"/>
        <v>43715549</v>
      </c>
      <c r="L51" s="174">
        <f t="shared" si="25"/>
        <v>0</v>
      </c>
      <c r="M51" s="174">
        <f t="shared" si="25"/>
        <v>30296050</v>
      </c>
      <c r="N51" s="174">
        <f t="shared" si="25"/>
        <v>2788814</v>
      </c>
      <c r="O51" s="174">
        <f t="shared" si="25"/>
        <v>0</v>
      </c>
      <c r="P51" s="174">
        <f t="shared" si="25"/>
        <v>0</v>
      </c>
      <c r="Q51" s="174">
        <f t="shared" si="25"/>
        <v>2</v>
      </c>
      <c r="R51" s="174">
        <f t="shared" si="25"/>
        <v>20828794</v>
      </c>
      <c r="S51" s="175">
        <f t="shared" si="23"/>
        <v>53913660</v>
      </c>
      <c r="T51" s="176">
        <f aca="true" t="shared" si="26" ref="T51:T68">(K51+L51+J51)/I51*100</f>
        <v>62.427463474315694</v>
      </c>
      <c r="U51" s="177">
        <f t="shared" si="24"/>
        <v>108994764</v>
      </c>
      <c r="V51" s="178"/>
      <c r="W51" s="178"/>
      <c r="X51" s="178"/>
      <c r="Y51" s="178"/>
      <c r="Z51" s="178"/>
      <c r="AA51" s="178"/>
    </row>
    <row r="52" spans="1:27" s="112" customFormat="1" ht="16.5" customHeight="1">
      <c r="A52" s="47" t="s">
        <v>26</v>
      </c>
      <c r="B52" s="136" t="s">
        <v>168</v>
      </c>
      <c r="C52" s="49">
        <f aca="true" t="shared" si="27" ref="C52:C57">SUM(D52:E52)</f>
        <v>3593529</v>
      </c>
      <c r="D52" s="49">
        <v>2404594</v>
      </c>
      <c r="E52" s="49">
        <v>1188935</v>
      </c>
      <c r="F52" s="49"/>
      <c r="G52" s="49"/>
      <c r="H52" s="49">
        <f t="shared" si="21"/>
        <v>3593529</v>
      </c>
      <c r="I52" s="49">
        <f t="shared" si="22"/>
        <v>3254805</v>
      </c>
      <c r="J52" s="49">
        <v>1251131</v>
      </c>
      <c r="K52" s="49">
        <v>805513</v>
      </c>
      <c r="L52" s="49"/>
      <c r="M52" s="49">
        <v>1198161</v>
      </c>
      <c r="N52" s="49"/>
      <c r="O52" s="49"/>
      <c r="P52" s="49"/>
      <c r="Q52" s="49"/>
      <c r="R52" s="50">
        <v>338724</v>
      </c>
      <c r="S52" s="50">
        <f t="shared" si="23"/>
        <v>1536885</v>
      </c>
      <c r="T52" s="149">
        <f t="shared" si="26"/>
        <v>63.18793291764023</v>
      </c>
      <c r="U52" s="51">
        <f t="shared" si="24"/>
        <v>3593529</v>
      </c>
      <c r="V52" s="113"/>
      <c r="W52" s="113"/>
      <c r="X52" s="113"/>
      <c r="Y52" s="113"/>
      <c r="Z52" s="113"/>
      <c r="AA52" s="113"/>
    </row>
    <row r="53" spans="1:27" s="112" customFormat="1" ht="16.5" customHeight="1">
      <c r="A53" s="47" t="s">
        <v>27</v>
      </c>
      <c r="B53" s="136" t="s">
        <v>169</v>
      </c>
      <c r="C53" s="49">
        <f t="shared" si="27"/>
        <v>64726701</v>
      </c>
      <c r="D53" s="49">
        <v>25433079</v>
      </c>
      <c r="E53" s="49">
        <v>39293622</v>
      </c>
      <c r="F53" s="49">
        <v>68390</v>
      </c>
      <c r="G53" s="49"/>
      <c r="H53" s="49">
        <f t="shared" si="21"/>
        <v>64658311</v>
      </c>
      <c r="I53" s="49">
        <f t="shared" si="22"/>
        <v>61391388</v>
      </c>
      <c r="J53" s="49">
        <v>6186571</v>
      </c>
      <c r="K53" s="49">
        <v>42346382</v>
      </c>
      <c r="L53" s="49"/>
      <c r="M53" s="49">
        <v>11264985</v>
      </c>
      <c r="N53" s="49">
        <v>1593449</v>
      </c>
      <c r="O53" s="49"/>
      <c r="P53" s="49"/>
      <c r="Q53" s="49">
        <v>1</v>
      </c>
      <c r="R53" s="50">
        <v>3266923</v>
      </c>
      <c r="S53" s="50">
        <f t="shared" si="23"/>
        <v>16125358</v>
      </c>
      <c r="T53" s="149">
        <f t="shared" si="26"/>
        <v>79.05498569278153</v>
      </c>
      <c r="U53" s="51">
        <f t="shared" si="24"/>
        <v>64726701</v>
      </c>
      <c r="V53" s="113"/>
      <c r="W53" s="113"/>
      <c r="X53" s="113"/>
      <c r="Y53" s="113"/>
      <c r="Z53" s="113"/>
      <c r="AA53" s="113"/>
    </row>
    <row r="54" spans="1:27" s="112" customFormat="1" ht="16.5" customHeight="1">
      <c r="A54" s="47" t="s">
        <v>28</v>
      </c>
      <c r="B54" s="136" t="s">
        <v>170</v>
      </c>
      <c r="C54" s="49">
        <f t="shared" si="27"/>
        <v>16485748</v>
      </c>
      <c r="D54" s="49">
        <v>13530846</v>
      </c>
      <c r="E54" s="49">
        <v>2954902</v>
      </c>
      <c r="F54" s="49"/>
      <c r="G54" s="49"/>
      <c r="H54" s="49">
        <f t="shared" si="21"/>
        <v>16485748</v>
      </c>
      <c r="I54" s="49">
        <f t="shared" si="22"/>
        <v>8965627</v>
      </c>
      <c r="J54" s="49">
        <v>1201706</v>
      </c>
      <c r="K54" s="49">
        <v>84526</v>
      </c>
      <c r="L54" s="49">
        <v>0</v>
      </c>
      <c r="M54" s="49">
        <v>7301920</v>
      </c>
      <c r="N54" s="49">
        <v>377475</v>
      </c>
      <c r="O54" s="49">
        <v>0</v>
      </c>
      <c r="P54" s="49">
        <v>0</v>
      </c>
      <c r="Q54" s="49"/>
      <c r="R54" s="50">
        <v>7520121</v>
      </c>
      <c r="S54" s="50">
        <f t="shared" si="23"/>
        <v>15199516</v>
      </c>
      <c r="T54" s="149">
        <f t="shared" si="26"/>
        <v>14.346258214846547</v>
      </c>
      <c r="U54" s="51">
        <f t="shared" si="24"/>
        <v>16485748</v>
      </c>
      <c r="V54" s="113"/>
      <c r="W54" s="113"/>
      <c r="X54" s="113"/>
      <c r="Y54" s="113"/>
      <c r="Z54" s="113"/>
      <c r="AA54" s="113"/>
    </row>
    <row r="55" spans="1:27" s="112" customFormat="1" ht="16.5" customHeight="1">
      <c r="A55" s="47" t="s">
        <v>39</v>
      </c>
      <c r="B55" s="136" t="s">
        <v>171</v>
      </c>
      <c r="C55" s="49">
        <f t="shared" si="27"/>
        <v>11978568</v>
      </c>
      <c r="D55" s="49">
        <v>5075589</v>
      </c>
      <c r="E55" s="49">
        <v>6902979</v>
      </c>
      <c r="F55" s="49">
        <v>40498</v>
      </c>
      <c r="G55" s="49"/>
      <c r="H55" s="49">
        <f t="shared" si="21"/>
        <v>11938070</v>
      </c>
      <c r="I55" s="49">
        <f t="shared" si="22"/>
        <v>7742373</v>
      </c>
      <c r="J55" s="49">
        <v>1058362</v>
      </c>
      <c r="K55" s="49">
        <v>43912</v>
      </c>
      <c r="L55" s="49"/>
      <c r="M55" s="49">
        <v>6461209</v>
      </c>
      <c r="N55" s="49">
        <v>178890</v>
      </c>
      <c r="O55" s="49"/>
      <c r="P55" s="49"/>
      <c r="Q55" s="49"/>
      <c r="R55" s="50">
        <v>4195697</v>
      </c>
      <c r="S55" s="50">
        <f t="shared" si="23"/>
        <v>10835796</v>
      </c>
      <c r="T55" s="149">
        <f t="shared" si="26"/>
        <v>14.236901270450286</v>
      </c>
      <c r="U55" s="51">
        <f t="shared" si="24"/>
        <v>11978568</v>
      </c>
      <c r="V55" s="113"/>
      <c r="W55" s="113"/>
      <c r="X55" s="113"/>
      <c r="Y55" s="113"/>
      <c r="Z55" s="113"/>
      <c r="AA55" s="113"/>
    </row>
    <row r="56" spans="1:27" s="112" customFormat="1" ht="16.5" customHeight="1">
      <c r="A56" s="47" t="s">
        <v>40</v>
      </c>
      <c r="B56" s="136" t="s">
        <v>172</v>
      </c>
      <c r="C56" s="49">
        <f t="shared" si="27"/>
        <v>12210218</v>
      </c>
      <c r="D56" s="49">
        <v>6774500</v>
      </c>
      <c r="E56" s="49">
        <v>5435718</v>
      </c>
      <c r="F56" s="49">
        <v>1100</v>
      </c>
      <c r="G56" s="49"/>
      <c r="H56" s="49">
        <f t="shared" si="21"/>
        <v>12209118</v>
      </c>
      <c r="I56" s="49">
        <f t="shared" si="22"/>
        <v>6701789</v>
      </c>
      <c r="J56" s="49">
        <v>1557797</v>
      </c>
      <c r="K56" s="49">
        <v>435216</v>
      </c>
      <c r="L56" s="49"/>
      <c r="M56" s="49">
        <v>4069775</v>
      </c>
      <c r="N56" s="49">
        <v>639000</v>
      </c>
      <c r="O56" s="49"/>
      <c r="P56" s="49"/>
      <c r="Q56" s="49">
        <v>1</v>
      </c>
      <c r="R56" s="50">
        <v>5507329</v>
      </c>
      <c r="S56" s="50">
        <f t="shared" si="23"/>
        <v>10216105</v>
      </c>
      <c r="T56" s="149">
        <f t="shared" si="26"/>
        <v>29.738522057319322</v>
      </c>
      <c r="U56" s="51">
        <f t="shared" si="24"/>
        <v>12210218</v>
      </c>
      <c r="V56" s="113"/>
      <c r="W56" s="113"/>
      <c r="X56" s="113"/>
      <c r="Y56" s="113"/>
      <c r="Z56" s="113"/>
      <c r="AA56" s="113"/>
    </row>
    <row r="57" spans="1:27" s="112" customFormat="1" ht="16.5" customHeight="1">
      <c r="A57" s="47"/>
      <c r="B57" s="136"/>
      <c r="C57" s="49">
        <f t="shared" si="27"/>
        <v>0</v>
      </c>
      <c r="D57" s="49"/>
      <c r="E57" s="49"/>
      <c r="F57" s="49"/>
      <c r="G57" s="49"/>
      <c r="H57" s="49">
        <f t="shared" si="21"/>
        <v>0</v>
      </c>
      <c r="I57" s="49">
        <f t="shared" si="22"/>
        <v>0</v>
      </c>
      <c r="J57" s="49"/>
      <c r="K57" s="49"/>
      <c r="L57" s="49"/>
      <c r="M57" s="49"/>
      <c r="N57" s="49"/>
      <c r="O57" s="49"/>
      <c r="P57" s="49"/>
      <c r="Q57" s="49"/>
      <c r="R57" s="50"/>
      <c r="S57" s="50">
        <f t="shared" si="23"/>
        <v>0</v>
      </c>
      <c r="T57" s="149"/>
      <c r="U57" s="51">
        <f t="shared" si="24"/>
        <v>0</v>
      </c>
      <c r="V57" s="113"/>
      <c r="W57" s="113"/>
      <c r="X57" s="113"/>
      <c r="Y57" s="113"/>
      <c r="Z57" s="113"/>
      <c r="AA57" s="113"/>
    </row>
    <row r="58" spans="1:27" s="179" customFormat="1" ht="16.5" customHeight="1">
      <c r="A58" s="173" t="s">
        <v>98</v>
      </c>
      <c r="B58" s="180" t="s">
        <v>99</v>
      </c>
      <c r="C58" s="174">
        <f>SUM(C59:C67)</f>
        <v>166937253</v>
      </c>
      <c r="D58" s="174">
        <f>SUM(D59:D67)</f>
        <v>92886562</v>
      </c>
      <c r="E58" s="174">
        <f>SUM(E59:E67)</f>
        <v>74050691</v>
      </c>
      <c r="F58" s="174">
        <f>SUM(F59:F67)</f>
        <v>11620009</v>
      </c>
      <c r="G58" s="174">
        <f>SUM(G59:G67)</f>
        <v>0</v>
      </c>
      <c r="H58" s="174">
        <f t="shared" si="21"/>
        <v>155317244</v>
      </c>
      <c r="I58" s="174">
        <f t="shared" si="22"/>
        <v>90478228</v>
      </c>
      <c r="J58" s="174">
        <f aca="true" t="shared" si="28" ref="J58:R58">SUM(J59:J67)</f>
        <v>17312961</v>
      </c>
      <c r="K58" s="174">
        <f t="shared" si="28"/>
        <v>1262127</v>
      </c>
      <c r="L58" s="174">
        <f t="shared" si="28"/>
        <v>0</v>
      </c>
      <c r="M58" s="174">
        <f t="shared" si="28"/>
        <v>65851237</v>
      </c>
      <c r="N58" s="174">
        <f t="shared" si="28"/>
        <v>4164798</v>
      </c>
      <c r="O58" s="174">
        <f t="shared" si="28"/>
        <v>0</v>
      </c>
      <c r="P58" s="174">
        <f t="shared" si="28"/>
        <v>0</v>
      </c>
      <c r="Q58" s="174">
        <f t="shared" si="28"/>
        <v>1887105</v>
      </c>
      <c r="R58" s="174">
        <f t="shared" si="28"/>
        <v>64839016</v>
      </c>
      <c r="S58" s="175">
        <f t="shared" si="23"/>
        <v>136742156</v>
      </c>
      <c r="T58" s="176">
        <f t="shared" si="26"/>
        <v>20.529898087747693</v>
      </c>
      <c r="U58" s="177">
        <f t="shared" si="24"/>
        <v>166937253</v>
      </c>
      <c r="V58" s="178"/>
      <c r="W58" s="178"/>
      <c r="X58" s="178"/>
      <c r="Y58" s="178"/>
      <c r="Z58" s="178"/>
      <c r="AA58" s="178"/>
    </row>
    <row r="59" spans="1:27" s="112" customFormat="1" ht="16.5" customHeight="1">
      <c r="A59" s="49">
        <v>1</v>
      </c>
      <c r="B59" s="136" t="s">
        <v>177</v>
      </c>
      <c r="C59" s="49">
        <f aca="true" t="shared" si="29" ref="C59:C67">SUM(D59:E59)</f>
        <v>13409324</v>
      </c>
      <c r="D59" s="49">
        <v>11440276</v>
      </c>
      <c r="E59" s="49">
        <v>1969048</v>
      </c>
      <c r="F59" s="49">
        <v>1704605</v>
      </c>
      <c r="G59" s="49"/>
      <c r="H59" s="49">
        <f t="shared" si="21"/>
        <v>11704719</v>
      </c>
      <c r="I59" s="49">
        <f t="shared" si="22"/>
        <v>5835724</v>
      </c>
      <c r="J59" s="49">
        <v>1681166</v>
      </c>
      <c r="K59" s="49">
        <v>116500</v>
      </c>
      <c r="L59" s="49">
        <v>0</v>
      </c>
      <c r="M59" s="49">
        <v>3479598</v>
      </c>
      <c r="N59" s="49">
        <v>558460</v>
      </c>
      <c r="O59" s="49">
        <v>0</v>
      </c>
      <c r="P59" s="49">
        <v>0</v>
      </c>
      <c r="Q59" s="49">
        <v>0</v>
      </c>
      <c r="R59" s="50">
        <v>5868995</v>
      </c>
      <c r="S59" s="50">
        <f t="shared" si="23"/>
        <v>9907053</v>
      </c>
      <c r="T59" s="149">
        <f t="shared" si="26"/>
        <v>30.804506861530808</v>
      </c>
      <c r="U59" s="51">
        <f t="shared" si="24"/>
        <v>13409324</v>
      </c>
      <c r="V59" s="113"/>
      <c r="W59" s="113"/>
      <c r="X59" s="113"/>
      <c r="Y59" s="113"/>
      <c r="Z59" s="113"/>
      <c r="AA59" s="113"/>
    </row>
    <row r="60" spans="1:27" s="112" customFormat="1" ht="16.5" customHeight="1">
      <c r="A60" s="49">
        <v>2</v>
      </c>
      <c r="B60" s="136" t="s">
        <v>163</v>
      </c>
      <c r="C60" s="49">
        <f t="shared" si="29"/>
        <v>16664051</v>
      </c>
      <c r="D60" s="49">
        <v>3414614</v>
      </c>
      <c r="E60" s="49">
        <v>13249437</v>
      </c>
      <c r="F60" s="49">
        <v>6154</v>
      </c>
      <c r="G60" s="49"/>
      <c r="H60" s="49">
        <f t="shared" si="21"/>
        <v>16657897</v>
      </c>
      <c r="I60" s="49">
        <f t="shared" si="22"/>
        <v>15535629</v>
      </c>
      <c r="J60" s="49">
        <v>692085</v>
      </c>
      <c r="K60" s="49">
        <v>46620</v>
      </c>
      <c r="L60" s="49">
        <v>0</v>
      </c>
      <c r="M60" s="49">
        <v>14796924</v>
      </c>
      <c r="N60" s="49">
        <v>0</v>
      </c>
      <c r="O60" s="49">
        <v>0</v>
      </c>
      <c r="P60" s="49">
        <v>0</v>
      </c>
      <c r="Q60" s="49">
        <v>0</v>
      </c>
      <c r="R60" s="50">
        <v>1122268</v>
      </c>
      <c r="S60" s="50">
        <f t="shared" si="23"/>
        <v>15919192</v>
      </c>
      <c r="T60" s="149">
        <f t="shared" si="26"/>
        <v>4.754908861430715</v>
      </c>
      <c r="U60" s="51">
        <f t="shared" si="24"/>
        <v>16664051</v>
      </c>
      <c r="V60" s="113"/>
      <c r="W60" s="113"/>
      <c r="X60" s="113"/>
      <c r="Y60" s="113"/>
      <c r="Z60" s="113"/>
      <c r="AA60" s="113"/>
    </row>
    <row r="61" spans="1:27" s="112" customFormat="1" ht="16.5" customHeight="1">
      <c r="A61" s="49">
        <v>3</v>
      </c>
      <c r="B61" s="136" t="s">
        <v>164</v>
      </c>
      <c r="C61" s="49">
        <f>SUM(D61:E61)</f>
        <v>27200242</v>
      </c>
      <c r="D61" s="49">
        <v>22023833</v>
      </c>
      <c r="E61" s="49">
        <v>5176409</v>
      </c>
      <c r="F61" s="49">
        <v>39054</v>
      </c>
      <c r="G61" s="49"/>
      <c r="H61" s="49">
        <f>SUM(J61:R61)</f>
        <v>27161188</v>
      </c>
      <c r="I61" s="49">
        <f>SUM(J61:Q61)</f>
        <v>7350979</v>
      </c>
      <c r="J61" s="49">
        <v>1547540</v>
      </c>
      <c r="K61" s="49">
        <v>1007618</v>
      </c>
      <c r="L61" s="49">
        <v>0</v>
      </c>
      <c r="M61" s="49">
        <v>4795821</v>
      </c>
      <c r="N61" s="49">
        <v>0</v>
      </c>
      <c r="O61" s="49">
        <v>0</v>
      </c>
      <c r="P61" s="49">
        <v>0</v>
      </c>
      <c r="Q61" s="49">
        <v>0</v>
      </c>
      <c r="R61" s="50">
        <v>19810209</v>
      </c>
      <c r="S61" s="50">
        <f>SUM(M61:R61)</f>
        <v>24606030</v>
      </c>
      <c r="T61" s="149">
        <f>(K61+L61+J61)/I61*100</f>
        <v>34.75942456100065</v>
      </c>
      <c r="U61" s="51">
        <f>SUM(F61:H61)</f>
        <v>27200242</v>
      </c>
      <c r="V61" s="113"/>
      <c r="W61" s="113"/>
      <c r="X61" s="113"/>
      <c r="Y61" s="113"/>
      <c r="Z61" s="113"/>
      <c r="AA61" s="113"/>
    </row>
    <row r="62" spans="1:27" s="112" customFormat="1" ht="16.5" customHeight="1">
      <c r="A62" s="49">
        <v>4</v>
      </c>
      <c r="B62" s="138" t="s">
        <v>166</v>
      </c>
      <c r="C62" s="49">
        <f t="shared" si="29"/>
        <v>9685881</v>
      </c>
      <c r="D62" s="49">
        <v>5391666</v>
      </c>
      <c r="E62" s="49">
        <v>4294215</v>
      </c>
      <c r="F62" s="49">
        <v>0</v>
      </c>
      <c r="G62" s="49"/>
      <c r="H62" s="49">
        <f t="shared" si="21"/>
        <v>9685881</v>
      </c>
      <c r="I62" s="49">
        <f t="shared" si="22"/>
        <v>6375839</v>
      </c>
      <c r="J62" s="49">
        <v>657247</v>
      </c>
      <c r="K62" s="49">
        <v>0</v>
      </c>
      <c r="L62" s="49">
        <v>0</v>
      </c>
      <c r="M62" s="49">
        <v>3088957</v>
      </c>
      <c r="N62" s="49">
        <v>2629635</v>
      </c>
      <c r="O62" s="49">
        <v>0</v>
      </c>
      <c r="P62" s="49">
        <v>0</v>
      </c>
      <c r="Q62" s="49">
        <v>0</v>
      </c>
      <c r="R62" s="50">
        <v>3310042</v>
      </c>
      <c r="S62" s="50">
        <f t="shared" si="23"/>
        <v>9028634</v>
      </c>
      <c r="T62" s="149">
        <f t="shared" si="26"/>
        <v>10.30840019642905</v>
      </c>
      <c r="U62" s="51">
        <f t="shared" si="24"/>
        <v>9685881</v>
      </c>
      <c r="V62" s="113"/>
      <c r="W62" s="113"/>
      <c r="X62" s="113"/>
      <c r="Y62" s="113"/>
      <c r="Z62" s="113"/>
      <c r="AA62" s="113"/>
    </row>
    <row r="63" spans="1:27" s="112" customFormat="1" ht="16.5" customHeight="1">
      <c r="A63" s="49">
        <v>5</v>
      </c>
      <c r="B63" s="138" t="s">
        <v>167</v>
      </c>
      <c r="C63" s="49">
        <f t="shared" si="29"/>
        <v>41830046</v>
      </c>
      <c r="D63" s="49">
        <v>20665137</v>
      </c>
      <c r="E63" s="49">
        <v>21164909</v>
      </c>
      <c r="F63" s="49">
        <v>7599134</v>
      </c>
      <c r="G63" s="49"/>
      <c r="H63" s="49">
        <f t="shared" si="21"/>
        <v>34230912</v>
      </c>
      <c r="I63" s="49">
        <f t="shared" si="22"/>
        <v>20967472</v>
      </c>
      <c r="J63" s="49">
        <v>7309334</v>
      </c>
      <c r="K63" s="49">
        <v>78301</v>
      </c>
      <c r="L63" s="49">
        <v>0</v>
      </c>
      <c r="M63" s="49">
        <v>13037487</v>
      </c>
      <c r="N63" s="49">
        <v>542350</v>
      </c>
      <c r="O63" s="49">
        <v>0</v>
      </c>
      <c r="P63" s="49">
        <v>0</v>
      </c>
      <c r="Q63" s="49">
        <v>0</v>
      </c>
      <c r="R63" s="50">
        <v>13263440</v>
      </c>
      <c r="S63" s="50">
        <f t="shared" si="23"/>
        <v>26843277</v>
      </c>
      <c r="T63" s="149">
        <f t="shared" si="26"/>
        <v>35.23378974823479</v>
      </c>
      <c r="U63" s="51">
        <f t="shared" si="24"/>
        <v>41830046</v>
      </c>
      <c r="V63" s="113"/>
      <c r="W63" s="113"/>
      <c r="X63" s="113"/>
      <c r="Y63" s="113"/>
      <c r="Z63" s="113"/>
      <c r="AA63" s="113"/>
    </row>
    <row r="64" spans="1:27" s="112" customFormat="1" ht="16.5" customHeight="1">
      <c r="A64" s="49">
        <v>6</v>
      </c>
      <c r="B64" s="138" t="s">
        <v>175</v>
      </c>
      <c r="C64" s="49">
        <f t="shared" si="29"/>
        <v>50717527</v>
      </c>
      <c r="D64" s="49">
        <v>24839088</v>
      </c>
      <c r="E64" s="49">
        <v>25878439</v>
      </c>
      <c r="F64" s="49">
        <v>807059</v>
      </c>
      <c r="G64" s="49"/>
      <c r="H64" s="49">
        <f t="shared" si="21"/>
        <v>49910468</v>
      </c>
      <c r="I64" s="49">
        <f t="shared" si="22"/>
        <v>29620246</v>
      </c>
      <c r="J64" s="49">
        <v>4655141</v>
      </c>
      <c r="K64" s="49">
        <v>13088</v>
      </c>
      <c r="L64" s="49">
        <v>0</v>
      </c>
      <c r="M64" s="49">
        <v>24511351</v>
      </c>
      <c r="N64" s="49">
        <v>383623</v>
      </c>
      <c r="O64" s="49">
        <v>0</v>
      </c>
      <c r="P64" s="49">
        <v>0</v>
      </c>
      <c r="Q64" s="49">
        <v>57043</v>
      </c>
      <c r="R64" s="50">
        <v>20290222</v>
      </c>
      <c r="S64" s="50">
        <f t="shared" si="23"/>
        <v>45242239</v>
      </c>
      <c r="T64" s="149">
        <f t="shared" si="26"/>
        <v>15.760264111243371</v>
      </c>
      <c r="U64" s="51">
        <f t="shared" si="24"/>
        <v>50717527</v>
      </c>
      <c r="V64" s="113"/>
      <c r="W64" s="113"/>
      <c r="X64" s="113"/>
      <c r="Y64" s="113"/>
      <c r="Z64" s="113"/>
      <c r="AA64" s="113"/>
    </row>
    <row r="65" spans="1:27" s="112" customFormat="1" ht="16.5" customHeight="1">
      <c r="A65" s="49">
        <v>7</v>
      </c>
      <c r="B65" s="138" t="s">
        <v>155</v>
      </c>
      <c r="C65" s="49">
        <f t="shared" si="29"/>
        <v>7175165</v>
      </c>
      <c r="D65" s="49">
        <v>5083454</v>
      </c>
      <c r="E65" s="49">
        <v>2091711</v>
      </c>
      <c r="F65" s="49">
        <v>1464003</v>
      </c>
      <c r="G65" s="49"/>
      <c r="H65" s="49">
        <f t="shared" si="21"/>
        <v>5711162</v>
      </c>
      <c r="I65" s="49">
        <f t="shared" si="22"/>
        <v>4537322</v>
      </c>
      <c r="J65" s="49">
        <v>562321</v>
      </c>
      <c r="K65" s="49">
        <v>0</v>
      </c>
      <c r="L65" s="49">
        <v>0</v>
      </c>
      <c r="M65" s="49">
        <v>2094209</v>
      </c>
      <c r="N65" s="49">
        <v>50730</v>
      </c>
      <c r="O65" s="49">
        <v>0</v>
      </c>
      <c r="P65" s="49">
        <v>0</v>
      </c>
      <c r="Q65" s="49">
        <v>1830062</v>
      </c>
      <c r="R65" s="50">
        <v>1173840</v>
      </c>
      <c r="S65" s="50">
        <f t="shared" si="23"/>
        <v>5148841</v>
      </c>
      <c r="T65" s="149">
        <f t="shared" si="26"/>
        <v>12.393235481193532</v>
      </c>
      <c r="U65" s="51">
        <f t="shared" si="24"/>
        <v>7175165</v>
      </c>
      <c r="V65" s="113"/>
      <c r="W65" s="113"/>
      <c r="X65" s="113"/>
      <c r="Y65" s="113"/>
      <c r="Z65" s="113"/>
      <c r="AA65" s="113"/>
    </row>
    <row r="66" spans="1:27" s="112" customFormat="1" ht="17.25" customHeight="1">
      <c r="A66" s="49">
        <v>8</v>
      </c>
      <c r="B66" s="136" t="s">
        <v>165</v>
      </c>
      <c r="C66" s="49">
        <f t="shared" si="29"/>
        <v>255017</v>
      </c>
      <c r="D66" s="49">
        <v>28494</v>
      </c>
      <c r="E66" s="49">
        <v>226523</v>
      </c>
      <c r="F66" s="49">
        <v>0</v>
      </c>
      <c r="G66" s="49"/>
      <c r="H66" s="49">
        <f t="shared" si="21"/>
        <v>255017</v>
      </c>
      <c r="I66" s="49">
        <f t="shared" si="22"/>
        <v>255017</v>
      </c>
      <c r="J66" s="49">
        <v>208127</v>
      </c>
      <c r="K66" s="49">
        <v>0</v>
      </c>
      <c r="L66" s="49">
        <v>0</v>
      </c>
      <c r="M66" s="49">
        <v>46890</v>
      </c>
      <c r="N66" s="49">
        <v>0</v>
      </c>
      <c r="O66" s="49">
        <v>0</v>
      </c>
      <c r="P66" s="49">
        <v>0</v>
      </c>
      <c r="Q66" s="49">
        <v>0</v>
      </c>
      <c r="R66" s="50">
        <v>0</v>
      </c>
      <c r="S66" s="50">
        <f t="shared" si="23"/>
        <v>46890</v>
      </c>
      <c r="T66" s="149">
        <f t="shared" si="26"/>
        <v>81.61299050651525</v>
      </c>
      <c r="U66" s="51">
        <f t="shared" si="24"/>
        <v>255017</v>
      </c>
      <c r="V66" s="113"/>
      <c r="W66" s="113"/>
      <c r="X66" s="113"/>
      <c r="Y66" s="113"/>
      <c r="Z66" s="113"/>
      <c r="AA66" s="113"/>
    </row>
    <row r="67" spans="1:27" s="112" customFormat="1" ht="17.25" customHeight="1">
      <c r="A67" s="47"/>
      <c r="B67" s="136"/>
      <c r="C67" s="49">
        <f t="shared" si="29"/>
        <v>0</v>
      </c>
      <c r="D67" s="49"/>
      <c r="E67" s="49"/>
      <c r="F67" s="49"/>
      <c r="G67" s="49"/>
      <c r="H67" s="49">
        <f t="shared" si="21"/>
        <v>0</v>
      </c>
      <c r="I67" s="49">
        <f t="shared" si="22"/>
        <v>0</v>
      </c>
      <c r="J67" s="49"/>
      <c r="K67" s="49"/>
      <c r="L67" s="49"/>
      <c r="M67" s="49"/>
      <c r="N67" s="49"/>
      <c r="O67" s="49"/>
      <c r="P67" s="49"/>
      <c r="Q67" s="49"/>
      <c r="R67" s="50"/>
      <c r="S67" s="50">
        <f t="shared" si="23"/>
        <v>0</v>
      </c>
      <c r="T67" s="149"/>
      <c r="U67" s="51">
        <f t="shared" si="24"/>
        <v>0</v>
      </c>
      <c r="V67" s="113"/>
      <c r="W67" s="113"/>
      <c r="X67" s="113"/>
      <c r="Y67" s="113"/>
      <c r="Z67" s="113"/>
      <c r="AA67" s="113"/>
    </row>
    <row r="68" spans="1:27" s="179" customFormat="1" ht="16.5" customHeight="1">
      <c r="A68" s="173" t="s">
        <v>100</v>
      </c>
      <c r="B68" s="180" t="s">
        <v>101</v>
      </c>
      <c r="C68" s="174">
        <f>SUM(C69:C78)</f>
        <v>190417675</v>
      </c>
      <c r="D68" s="174">
        <f>SUM(D69:D78)</f>
        <v>134048433</v>
      </c>
      <c r="E68" s="174">
        <f>SUM(E69:E78)</f>
        <v>56369242</v>
      </c>
      <c r="F68" s="174">
        <f>SUM(F69:F78)</f>
        <v>7951152</v>
      </c>
      <c r="G68" s="174">
        <f>SUM(G69:G78)</f>
        <v>0</v>
      </c>
      <c r="H68" s="174">
        <f t="shared" si="21"/>
        <v>182466523</v>
      </c>
      <c r="I68" s="174">
        <f t="shared" si="22"/>
        <v>70503934</v>
      </c>
      <c r="J68" s="174">
        <f aca="true" t="shared" si="30" ref="J68:R68">SUM(J69:J78)</f>
        <v>20388915</v>
      </c>
      <c r="K68" s="174">
        <f t="shared" si="30"/>
        <v>4170012</v>
      </c>
      <c r="L68" s="174">
        <f t="shared" si="30"/>
        <v>0</v>
      </c>
      <c r="M68" s="174">
        <f t="shared" si="30"/>
        <v>43702545</v>
      </c>
      <c r="N68" s="174">
        <f t="shared" si="30"/>
        <v>2242462</v>
      </c>
      <c r="O68" s="174">
        <f t="shared" si="30"/>
        <v>0</v>
      </c>
      <c r="P68" s="174">
        <f t="shared" si="30"/>
        <v>0</v>
      </c>
      <c r="Q68" s="174">
        <f t="shared" si="30"/>
        <v>0</v>
      </c>
      <c r="R68" s="174">
        <f t="shared" si="30"/>
        <v>111962589</v>
      </c>
      <c r="S68" s="175">
        <f t="shared" si="23"/>
        <v>157907596</v>
      </c>
      <c r="T68" s="176">
        <f t="shared" si="26"/>
        <v>34.83341369291535</v>
      </c>
      <c r="U68" s="177">
        <f t="shared" si="24"/>
        <v>190417675</v>
      </c>
      <c r="V68" s="178"/>
      <c r="W68" s="178"/>
      <c r="X68" s="178"/>
      <c r="Y68" s="178"/>
      <c r="Z68" s="178"/>
      <c r="AA68" s="178"/>
    </row>
    <row r="69" spans="1:27" s="112" customFormat="1" ht="16.5" customHeight="1">
      <c r="A69" s="47">
        <v>1</v>
      </c>
      <c r="B69" s="136" t="s">
        <v>130</v>
      </c>
      <c r="C69" s="49">
        <f aca="true" t="shared" si="31" ref="C69:C78">SUM(D69:E69)</f>
        <v>17664993</v>
      </c>
      <c r="D69" s="49">
        <v>12355508</v>
      </c>
      <c r="E69" s="49">
        <v>5309485</v>
      </c>
      <c r="F69" s="49">
        <v>143207</v>
      </c>
      <c r="G69" s="49"/>
      <c r="H69" s="49">
        <f aca="true" t="shared" si="32" ref="H69:H95">SUM(J69:R69)</f>
        <v>17521786</v>
      </c>
      <c r="I69" s="49">
        <f aca="true" t="shared" si="33" ref="I69:I95">SUM(J69:Q69)</f>
        <v>8438199</v>
      </c>
      <c r="J69" s="49">
        <v>2172476</v>
      </c>
      <c r="K69" s="49">
        <v>231706</v>
      </c>
      <c r="L69" s="49">
        <v>0</v>
      </c>
      <c r="M69" s="49">
        <v>6034017</v>
      </c>
      <c r="N69" s="49">
        <v>0</v>
      </c>
      <c r="O69" s="49">
        <v>0</v>
      </c>
      <c r="P69" s="49">
        <v>0</v>
      </c>
      <c r="Q69" s="49">
        <v>0</v>
      </c>
      <c r="R69" s="50">
        <v>9083587</v>
      </c>
      <c r="S69" s="50">
        <f aca="true" t="shared" si="34" ref="S69:S95">SUM(M69:R69)</f>
        <v>15117604</v>
      </c>
      <c r="T69" s="149">
        <f aca="true" t="shared" si="35" ref="T69:T95">(K69+L69+J69)/I69*100</f>
        <v>28.491648514096436</v>
      </c>
      <c r="U69" s="51">
        <f aca="true" t="shared" si="36" ref="U69:U95">SUM(F69:H69)</f>
        <v>17664993</v>
      </c>
      <c r="V69" s="113"/>
      <c r="W69" s="113"/>
      <c r="X69" s="113"/>
      <c r="Y69" s="113"/>
      <c r="Z69" s="113"/>
      <c r="AA69" s="113"/>
    </row>
    <row r="70" spans="1:27" s="112" customFormat="1" ht="16.5" customHeight="1">
      <c r="A70" s="47">
        <v>2</v>
      </c>
      <c r="B70" s="136" t="s">
        <v>131</v>
      </c>
      <c r="C70" s="49">
        <f t="shared" si="31"/>
        <v>29658272</v>
      </c>
      <c r="D70" s="49">
        <v>21571471</v>
      </c>
      <c r="E70" s="49">
        <v>8086801</v>
      </c>
      <c r="F70" s="49">
        <v>5063</v>
      </c>
      <c r="G70" s="49"/>
      <c r="H70" s="49">
        <f t="shared" si="32"/>
        <v>29653209</v>
      </c>
      <c r="I70" s="49">
        <f t="shared" si="33"/>
        <v>11089857</v>
      </c>
      <c r="J70" s="49">
        <v>2797007</v>
      </c>
      <c r="K70" s="49">
        <v>72539</v>
      </c>
      <c r="L70" s="49">
        <v>0</v>
      </c>
      <c r="M70" s="49">
        <v>8220308</v>
      </c>
      <c r="N70" s="49">
        <v>3</v>
      </c>
      <c r="O70" s="49">
        <v>0</v>
      </c>
      <c r="P70" s="49">
        <v>0</v>
      </c>
      <c r="Q70" s="49">
        <v>0</v>
      </c>
      <c r="R70" s="50">
        <v>18563352</v>
      </c>
      <c r="S70" s="50">
        <f t="shared" si="34"/>
        <v>26783663</v>
      </c>
      <c r="T70" s="149">
        <f t="shared" si="35"/>
        <v>25.875410296093087</v>
      </c>
      <c r="U70" s="51">
        <f t="shared" si="36"/>
        <v>29658272</v>
      </c>
      <c r="V70" s="113"/>
      <c r="W70" s="113"/>
      <c r="X70" s="113"/>
      <c r="Y70" s="113"/>
      <c r="Z70" s="113"/>
      <c r="AA70" s="113"/>
    </row>
    <row r="71" spans="1:27" s="112" customFormat="1" ht="16.5" customHeight="1">
      <c r="A71" s="47">
        <v>3</v>
      </c>
      <c r="B71" s="136" t="s">
        <v>132</v>
      </c>
      <c r="C71" s="49">
        <f t="shared" si="31"/>
        <v>13106417</v>
      </c>
      <c r="D71" s="49">
        <v>5664109</v>
      </c>
      <c r="E71" s="49">
        <v>7442308</v>
      </c>
      <c r="F71" s="49">
        <v>485</v>
      </c>
      <c r="G71" s="49"/>
      <c r="H71" s="49">
        <f t="shared" si="32"/>
        <v>13105932</v>
      </c>
      <c r="I71" s="49">
        <f t="shared" si="33"/>
        <v>3415773</v>
      </c>
      <c r="J71" s="49">
        <v>1348157</v>
      </c>
      <c r="K71" s="49">
        <v>677041</v>
      </c>
      <c r="L71" s="49">
        <v>0</v>
      </c>
      <c r="M71" s="49">
        <v>1390575</v>
      </c>
      <c r="N71" s="49">
        <v>0</v>
      </c>
      <c r="O71" s="49">
        <v>0</v>
      </c>
      <c r="P71" s="49">
        <v>0</v>
      </c>
      <c r="Q71" s="49">
        <v>0</v>
      </c>
      <c r="R71" s="50">
        <v>9690159</v>
      </c>
      <c r="S71" s="50">
        <f t="shared" si="34"/>
        <v>11080734</v>
      </c>
      <c r="T71" s="149">
        <f t="shared" si="35"/>
        <v>59.289595649359605</v>
      </c>
      <c r="U71" s="51">
        <f t="shared" si="36"/>
        <v>13106417</v>
      </c>
      <c r="V71" s="113"/>
      <c r="W71" s="113"/>
      <c r="X71" s="113"/>
      <c r="Y71" s="113"/>
      <c r="Z71" s="113"/>
      <c r="AA71" s="113"/>
    </row>
    <row r="72" spans="1:27" s="112" customFormat="1" ht="16.5" customHeight="1">
      <c r="A72" s="47">
        <v>4</v>
      </c>
      <c r="B72" s="136" t="s">
        <v>133</v>
      </c>
      <c r="C72" s="49">
        <f t="shared" si="31"/>
        <v>23037834</v>
      </c>
      <c r="D72" s="49">
        <v>19446681</v>
      </c>
      <c r="E72" s="49">
        <v>3591153</v>
      </c>
      <c r="F72" s="49">
        <v>500</v>
      </c>
      <c r="G72" s="49"/>
      <c r="H72" s="49">
        <f t="shared" si="32"/>
        <v>23037334</v>
      </c>
      <c r="I72" s="49">
        <f t="shared" si="33"/>
        <v>4031621</v>
      </c>
      <c r="J72" s="49">
        <v>1933168</v>
      </c>
      <c r="K72" s="49">
        <v>815316</v>
      </c>
      <c r="L72" s="49">
        <v>0</v>
      </c>
      <c r="M72" s="49">
        <v>1283137</v>
      </c>
      <c r="N72" s="49">
        <v>0</v>
      </c>
      <c r="O72" s="49">
        <v>0</v>
      </c>
      <c r="P72" s="49"/>
      <c r="Q72" s="49">
        <v>0</v>
      </c>
      <c r="R72" s="50">
        <v>19005713</v>
      </c>
      <c r="S72" s="50">
        <f t="shared" si="34"/>
        <v>20288850</v>
      </c>
      <c r="T72" s="149">
        <f t="shared" si="35"/>
        <v>68.17317401610914</v>
      </c>
      <c r="U72" s="51">
        <f t="shared" si="36"/>
        <v>23037834</v>
      </c>
      <c r="V72" s="113"/>
      <c r="W72" s="113"/>
      <c r="X72" s="113"/>
      <c r="Y72" s="113"/>
      <c r="Z72" s="113"/>
      <c r="AA72" s="113"/>
    </row>
    <row r="73" spans="1:27" s="112" customFormat="1" ht="16.5" customHeight="1">
      <c r="A73" s="47">
        <v>5</v>
      </c>
      <c r="B73" s="136" t="s">
        <v>134</v>
      </c>
      <c r="C73" s="49">
        <f>SUM(D73:E73)</f>
        <v>22581716</v>
      </c>
      <c r="D73" s="49">
        <v>17654423</v>
      </c>
      <c r="E73" s="49">
        <v>4927293</v>
      </c>
      <c r="F73" s="49">
        <v>703397</v>
      </c>
      <c r="G73" s="49"/>
      <c r="H73" s="49">
        <f>SUM(J73:R73)</f>
        <v>21878319</v>
      </c>
      <c r="I73" s="49">
        <f>SUM(J73:Q73)</f>
        <v>13997135</v>
      </c>
      <c r="J73" s="49">
        <v>4338818</v>
      </c>
      <c r="K73" s="49">
        <v>341637</v>
      </c>
      <c r="L73" s="49">
        <v>0</v>
      </c>
      <c r="M73" s="49">
        <v>9316680</v>
      </c>
      <c r="N73" s="49">
        <v>0</v>
      </c>
      <c r="O73" s="49">
        <v>0</v>
      </c>
      <c r="P73" s="49">
        <v>0</v>
      </c>
      <c r="Q73" s="49">
        <v>0</v>
      </c>
      <c r="R73" s="50">
        <v>7881184</v>
      </c>
      <c r="S73" s="50">
        <f>SUM(M73:R73)</f>
        <v>17197864</v>
      </c>
      <c r="T73" s="149">
        <f>(K73+L73+J73)/I73*100</f>
        <v>33.43866441239582</v>
      </c>
      <c r="U73" s="51">
        <f>SUM(F73:H73)</f>
        <v>22581716</v>
      </c>
      <c r="V73" s="113"/>
      <c r="W73" s="113"/>
      <c r="X73" s="113"/>
      <c r="Y73" s="113"/>
      <c r="Z73" s="113"/>
      <c r="AA73" s="113"/>
    </row>
    <row r="74" spans="1:27" s="112" customFormat="1" ht="16.5" customHeight="1">
      <c r="A74" s="47">
        <v>6</v>
      </c>
      <c r="B74" s="136" t="s">
        <v>135</v>
      </c>
      <c r="C74" s="49">
        <f>SUM(D74:E74)</f>
        <v>35485749</v>
      </c>
      <c r="D74" s="49">
        <v>19513644</v>
      </c>
      <c r="E74" s="49">
        <v>15972105</v>
      </c>
      <c r="F74" s="49">
        <v>7098500</v>
      </c>
      <c r="G74" s="49"/>
      <c r="H74" s="49">
        <f>SUM(J74:R74)</f>
        <v>28387249</v>
      </c>
      <c r="I74" s="49">
        <f>SUM(J74:Q74)</f>
        <v>17122772</v>
      </c>
      <c r="J74" s="49">
        <v>3763468</v>
      </c>
      <c r="K74" s="49">
        <v>1299406</v>
      </c>
      <c r="L74" s="49">
        <v>0</v>
      </c>
      <c r="M74" s="49">
        <v>9817439</v>
      </c>
      <c r="N74" s="49">
        <v>2242459</v>
      </c>
      <c r="O74" s="49">
        <v>0</v>
      </c>
      <c r="P74" s="49">
        <v>0</v>
      </c>
      <c r="Q74" s="49">
        <v>0</v>
      </c>
      <c r="R74" s="50">
        <v>11264477</v>
      </c>
      <c r="S74" s="50">
        <f>SUM(M74:R74)</f>
        <v>23324375</v>
      </c>
      <c r="T74" s="149">
        <f>(K74+L74+J74)/I74*100</f>
        <v>29.568074608480448</v>
      </c>
      <c r="U74" s="51">
        <f>SUM(F74:H74)</f>
        <v>35485749</v>
      </c>
      <c r="V74" s="113"/>
      <c r="W74" s="113"/>
      <c r="X74" s="113"/>
      <c r="Y74" s="113"/>
      <c r="Z74" s="113"/>
      <c r="AA74" s="113"/>
    </row>
    <row r="75" spans="1:27" s="112" customFormat="1" ht="16.5" customHeight="1">
      <c r="A75" s="47">
        <v>7</v>
      </c>
      <c r="B75" s="136" t="s">
        <v>148</v>
      </c>
      <c r="C75" s="49">
        <f t="shared" si="31"/>
        <v>3170</v>
      </c>
      <c r="D75" s="49">
        <v>0</v>
      </c>
      <c r="E75" s="49">
        <v>3170</v>
      </c>
      <c r="F75" s="49">
        <v>0</v>
      </c>
      <c r="G75" s="49"/>
      <c r="H75" s="49">
        <f t="shared" si="32"/>
        <v>3170</v>
      </c>
      <c r="I75" s="49">
        <f t="shared" si="33"/>
        <v>3170</v>
      </c>
      <c r="J75" s="49">
        <v>3170</v>
      </c>
      <c r="K75" s="49">
        <v>0</v>
      </c>
      <c r="L75" s="49">
        <v>0</v>
      </c>
      <c r="M75" s="49">
        <v>0</v>
      </c>
      <c r="N75" s="49">
        <v>0</v>
      </c>
      <c r="O75" s="49">
        <v>0</v>
      </c>
      <c r="P75" s="49">
        <v>0</v>
      </c>
      <c r="Q75" s="49">
        <v>0</v>
      </c>
      <c r="R75" s="50">
        <v>0</v>
      </c>
      <c r="S75" s="50">
        <f t="shared" si="34"/>
        <v>0</v>
      </c>
      <c r="T75" s="149">
        <f t="shared" si="35"/>
        <v>100</v>
      </c>
      <c r="U75" s="51">
        <f t="shared" si="36"/>
        <v>3170</v>
      </c>
      <c r="V75" s="113"/>
      <c r="W75" s="113"/>
      <c r="X75" s="113"/>
      <c r="Y75" s="113"/>
      <c r="Z75" s="113"/>
      <c r="AA75" s="113"/>
    </row>
    <row r="76" spans="1:27" s="112" customFormat="1" ht="16.5" customHeight="1">
      <c r="A76" s="47">
        <v>8</v>
      </c>
      <c r="B76" s="136" t="s">
        <v>190</v>
      </c>
      <c r="C76" s="49">
        <f t="shared" si="31"/>
        <v>15263178</v>
      </c>
      <c r="D76" s="49">
        <v>7242629</v>
      </c>
      <c r="E76" s="49">
        <v>8020549</v>
      </c>
      <c r="F76" s="49">
        <v>0</v>
      </c>
      <c r="G76" s="49"/>
      <c r="H76" s="49">
        <f t="shared" si="32"/>
        <v>15263178</v>
      </c>
      <c r="I76" s="49">
        <f t="shared" si="33"/>
        <v>11008242</v>
      </c>
      <c r="J76" s="49">
        <v>3030065</v>
      </c>
      <c r="K76" s="49">
        <v>725572</v>
      </c>
      <c r="L76" s="49">
        <v>0</v>
      </c>
      <c r="M76" s="49">
        <v>7252605</v>
      </c>
      <c r="N76" s="49">
        <v>0</v>
      </c>
      <c r="O76" s="49">
        <v>0</v>
      </c>
      <c r="P76" s="49">
        <v>0</v>
      </c>
      <c r="Q76" s="49">
        <v>0</v>
      </c>
      <c r="R76" s="50">
        <v>4254936</v>
      </c>
      <c r="S76" s="50">
        <f t="shared" si="34"/>
        <v>11507541</v>
      </c>
      <c r="T76" s="149">
        <f t="shared" si="35"/>
        <v>34.116591913586205</v>
      </c>
      <c r="U76" s="51">
        <f t="shared" si="36"/>
        <v>15263178</v>
      </c>
      <c r="V76" s="113"/>
      <c r="W76" s="113"/>
      <c r="X76" s="113"/>
      <c r="Y76" s="113"/>
      <c r="Z76" s="113"/>
      <c r="AA76" s="113"/>
    </row>
    <row r="77" spans="1:27" s="112" customFormat="1" ht="16.5" customHeight="1">
      <c r="A77" s="47">
        <v>9</v>
      </c>
      <c r="B77" s="136" t="s">
        <v>191</v>
      </c>
      <c r="C77" s="49">
        <f t="shared" si="31"/>
        <v>33616346</v>
      </c>
      <c r="D77" s="49">
        <v>30599968</v>
      </c>
      <c r="E77" s="49">
        <v>3016378</v>
      </c>
      <c r="F77" s="49">
        <v>0</v>
      </c>
      <c r="G77" s="49"/>
      <c r="H77" s="49">
        <f t="shared" si="32"/>
        <v>33616346</v>
      </c>
      <c r="I77" s="49">
        <f t="shared" si="33"/>
        <v>1397165</v>
      </c>
      <c r="J77" s="49">
        <v>1002586</v>
      </c>
      <c r="K77" s="49">
        <v>6795</v>
      </c>
      <c r="L77" s="49">
        <v>0</v>
      </c>
      <c r="M77" s="49">
        <v>387784</v>
      </c>
      <c r="N77" s="49">
        <v>0</v>
      </c>
      <c r="O77" s="49">
        <v>0</v>
      </c>
      <c r="P77" s="49">
        <v>0</v>
      </c>
      <c r="Q77" s="49">
        <v>0</v>
      </c>
      <c r="R77" s="50">
        <v>32219181</v>
      </c>
      <c r="S77" s="50">
        <f t="shared" si="34"/>
        <v>32606965</v>
      </c>
      <c r="T77" s="149">
        <f t="shared" si="35"/>
        <v>72.24493885833098</v>
      </c>
      <c r="U77" s="51">
        <f t="shared" si="36"/>
        <v>33616346</v>
      </c>
      <c r="V77" s="113"/>
      <c r="W77" s="113"/>
      <c r="X77" s="113"/>
      <c r="Y77" s="113"/>
      <c r="Z77" s="113"/>
      <c r="AA77" s="113"/>
    </row>
    <row r="78" spans="1:27" s="112" customFormat="1" ht="16.5" customHeight="1">
      <c r="A78" s="47"/>
      <c r="B78" s="136"/>
      <c r="C78" s="49">
        <f t="shared" si="31"/>
        <v>0</v>
      </c>
      <c r="D78" s="49"/>
      <c r="E78" s="49"/>
      <c r="F78" s="49"/>
      <c r="G78" s="49"/>
      <c r="H78" s="49">
        <f t="shared" si="32"/>
        <v>0</v>
      </c>
      <c r="I78" s="49">
        <f t="shared" si="33"/>
        <v>0</v>
      </c>
      <c r="J78" s="49"/>
      <c r="K78" s="49"/>
      <c r="L78" s="49"/>
      <c r="M78" s="49"/>
      <c r="N78" s="49"/>
      <c r="O78" s="49"/>
      <c r="P78" s="49"/>
      <c r="Q78" s="49"/>
      <c r="R78" s="50"/>
      <c r="S78" s="50">
        <f t="shared" si="34"/>
        <v>0</v>
      </c>
      <c r="T78" s="149"/>
      <c r="U78" s="51">
        <f t="shared" si="36"/>
        <v>0</v>
      </c>
      <c r="V78" s="113"/>
      <c r="W78" s="113"/>
      <c r="X78" s="113"/>
      <c r="Y78" s="113"/>
      <c r="Z78" s="113"/>
      <c r="AA78" s="113"/>
    </row>
    <row r="79" spans="1:27" s="179" customFormat="1" ht="16.5" customHeight="1">
      <c r="A79" s="173" t="s">
        <v>102</v>
      </c>
      <c r="B79" s="180" t="s">
        <v>103</v>
      </c>
      <c r="C79" s="174">
        <f>SUM(C80:C86)</f>
        <v>78708417</v>
      </c>
      <c r="D79" s="174">
        <f>SUM(D80:D86)</f>
        <v>42720240</v>
      </c>
      <c r="E79" s="174">
        <f>SUM(E80:E86)</f>
        <v>35988177</v>
      </c>
      <c r="F79" s="174">
        <f>SUM(F80:F86)</f>
        <v>1248590</v>
      </c>
      <c r="G79" s="174">
        <f>SUM(G80:G86)</f>
        <v>0</v>
      </c>
      <c r="H79" s="174">
        <f t="shared" si="32"/>
        <v>77459827</v>
      </c>
      <c r="I79" s="174">
        <f t="shared" si="33"/>
        <v>49369679</v>
      </c>
      <c r="J79" s="174">
        <f aca="true" t="shared" si="37" ref="J79:R79">SUM(J80:J86)</f>
        <v>5666716</v>
      </c>
      <c r="K79" s="174">
        <f t="shared" si="37"/>
        <v>570592</v>
      </c>
      <c r="L79" s="174">
        <f t="shared" si="37"/>
        <v>0</v>
      </c>
      <c r="M79" s="174">
        <f t="shared" si="37"/>
        <v>42832371</v>
      </c>
      <c r="N79" s="174">
        <f t="shared" si="37"/>
        <v>300000</v>
      </c>
      <c r="O79" s="174">
        <f t="shared" si="37"/>
        <v>0</v>
      </c>
      <c r="P79" s="174">
        <f t="shared" si="37"/>
        <v>0</v>
      </c>
      <c r="Q79" s="174">
        <f t="shared" si="37"/>
        <v>0</v>
      </c>
      <c r="R79" s="174">
        <f t="shared" si="37"/>
        <v>28090148</v>
      </c>
      <c r="S79" s="175">
        <f t="shared" si="34"/>
        <v>71222519</v>
      </c>
      <c r="T79" s="176">
        <f t="shared" si="35"/>
        <v>12.633884048547287</v>
      </c>
      <c r="U79" s="177">
        <f t="shared" si="36"/>
        <v>78708417</v>
      </c>
      <c r="V79" s="178"/>
      <c r="W79" s="178"/>
      <c r="X79" s="178"/>
      <c r="Y79" s="178"/>
      <c r="Z79" s="178"/>
      <c r="AA79" s="178"/>
    </row>
    <row r="80" spans="1:27" s="112" customFormat="1" ht="16.5" customHeight="1">
      <c r="A80" s="47" t="s">
        <v>26</v>
      </c>
      <c r="B80" s="136" t="s">
        <v>129</v>
      </c>
      <c r="C80" s="49">
        <f aca="true" t="shared" si="38" ref="C80:C86">SUM(D80:E80)</f>
        <v>11113069</v>
      </c>
      <c r="D80" s="49">
        <v>6818761</v>
      </c>
      <c r="E80" s="49">
        <v>4294308</v>
      </c>
      <c r="F80" s="49">
        <v>0</v>
      </c>
      <c r="G80" s="49">
        <v>0</v>
      </c>
      <c r="H80" s="49">
        <f t="shared" si="32"/>
        <v>11113069</v>
      </c>
      <c r="I80" s="49">
        <f t="shared" si="33"/>
        <v>5301221</v>
      </c>
      <c r="J80" s="49">
        <v>1094167</v>
      </c>
      <c r="K80" s="49">
        <v>12500</v>
      </c>
      <c r="L80" s="49">
        <v>0</v>
      </c>
      <c r="M80" s="49">
        <v>4194554</v>
      </c>
      <c r="N80" s="49">
        <v>0</v>
      </c>
      <c r="O80" s="49">
        <v>0</v>
      </c>
      <c r="P80" s="49">
        <v>0</v>
      </c>
      <c r="Q80" s="49">
        <v>0</v>
      </c>
      <c r="R80" s="50">
        <v>5811848</v>
      </c>
      <c r="S80" s="50">
        <f t="shared" si="34"/>
        <v>10006402</v>
      </c>
      <c r="T80" s="149">
        <f t="shared" si="35"/>
        <v>20.875700145306148</v>
      </c>
      <c r="U80" s="51">
        <f t="shared" si="36"/>
        <v>11113069</v>
      </c>
      <c r="V80" s="113"/>
      <c r="W80" s="113"/>
      <c r="X80" s="113"/>
      <c r="Y80" s="113"/>
      <c r="Z80" s="113"/>
      <c r="AA80" s="113"/>
    </row>
    <row r="81" spans="1:27" s="112" customFormat="1" ht="16.5" customHeight="1">
      <c r="A81" s="47" t="s">
        <v>27</v>
      </c>
      <c r="B81" s="136" t="s">
        <v>126</v>
      </c>
      <c r="C81" s="49">
        <f t="shared" si="38"/>
        <v>38899976</v>
      </c>
      <c r="D81" s="49">
        <v>19181904</v>
      </c>
      <c r="E81" s="49">
        <v>19718072</v>
      </c>
      <c r="F81" s="49">
        <v>755886</v>
      </c>
      <c r="G81" s="49"/>
      <c r="H81" s="49">
        <f t="shared" si="32"/>
        <v>38144090</v>
      </c>
      <c r="I81" s="49">
        <f t="shared" si="33"/>
        <v>27636935</v>
      </c>
      <c r="J81" s="49">
        <v>2154448</v>
      </c>
      <c r="K81" s="49">
        <v>38000</v>
      </c>
      <c r="L81" s="49"/>
      <c r="M81" s="49">
        <v>25444487</v>
      </c>
      <c r="N81" s="49"/>
      <c r="O81" s="49"/>
      <c r="P81" s="49"/>
      <c r="Q81" s="49"/>
      <c r="R81" s="50">
        <v>10507155</v>
      </c>
      <c r="S81" s="50">
        <f t="shared" si="34"/>
        <v>35951642</v>
      </c>
      <c r="T81" s="149">
        <f t="shared" si="35"/>
        <v>7.9330359897000156</v>
      </c>
      <c r="U81" s="51">
        <f t="shared" si="36"/>
        <v>38899976</v>
      </c>
      <c r="V81" s="113"/>
      <c r="W81" s="113"/>
      <c r="X81" s="113"/>
      <c r="Y81" s="113"/>
      <c r="Z81" s="113"/>
      <c r="AA81" s="113"/>
    </row>
    <row r="82" spans="1:27" s="112" customFormat="1" ht="16.5" customHeight="1">
      <c r="A82" s="47" t="s">
        <v>28</v>
      </c>
      <c r="B82" s="136" t="s">
        <v>125</v>
      </c>
      <c r="C82" s="49">
        <f t="shared" si="38"/>
        <v>4573217</v>
      </c>
      <c r="D82" s="49">
        <v>3561535</v>
      </c>
      <c r="E82" s="49">
        <v>1011682</v>
      </c>
      <c r="F82" s="49">
        <v>0</v>
      </c>
      <c r="G82" s="49">
        <v>0</v>
      </c>
      <c r="H82" s="49">
        <f t="shared" si="32"/>
        <v>4573217</v>
      </c>
      <c r="I82" s="49">
        <f t="shared" si="33"/>
        <v>2518048</v>
      </c>
      <c r="J82" s="49">
        <v>691695</v>
      </c>
      <c r="K82" s="49">
        <v>143155</v>
      </c>
      <c r="L82" s="49">
        <v>0</v>
      </c>
      <c r="M82" s="49">
        <v>1383198</v>
      </c>
      <c r="N82" s="49">
        <v>300000</v>
      </c>
      <c r="O82" s="49"/>
      <c r="P82" s="49"/>
      <c r="Q82" s="49"/>
      <c r="R82" s="50">
        <v>2055169</v>
      </c>
      <c r="S82" s="50">
        <f t="shared" si="34"/>
        <v>3738367</v>
      </c>
      <c r="T82" s="149">
        <f t="shared" si="35"/>
        <v>33.15464995107321</v>
      </c>
      <c r="U82" s="51">
        <f t="shared" si="36"/>
        <v>4573217</v>
      </c>
      <c r="V82" s="113"/>
      <c r="W82" s="113"/>
      <c r="X82" s="113"/>
      <c r="Y82" s="113"/>
      <c r="Z82" s="113"/>
      <c r="AA82" s="113"/>
    </row>
    <row r="83" spans="1:27" s="112" customFormat="1" ht="16.5" customHeight="1">
      <c r="A83" s="47" t="s">
        <v>39</v>
      </c>
      <c r="B83" s="136" t="s">
        <v>128</v>
      </c>
      <c r="C83" s="49">
        <f t="shared" si="38"/>
        <v>14051124</v>
      </c>
      <c r="D83" s="49">
        <v>8254099</v>
      </c>
      <c r="E83" s="49">
        <v>5797025</v>
      </c>
      <c r="F83" s="49">
        <v>492404</v>
      </c>
      <c r="G83" s="49"/>
      <c r="H83" s="49">
        <f t="shared" si="32"/>
        <v>13558720</v>
      </c>
      <c r="I83" s="49">
        <f t="shared" si="33"/>
        <v>7581206</v>
      </c>
      <c r="J83" s="49">
        <v>887014</v>
      </c>
      <c r="K83" s="49">
        <v>302649</v>
      </c>
      <c r="L83" s="49"/>
      <c r="M83" s="49">
        <v>6391543</v>
      </c>
      <c r="N83" s="49"/>
      <c r="O83" s="49"/>
      <c r="P83" s="49"/>
      <c r="Q83" s="49"/>
      <c r="R83" s="50">
        <v>5977514</v>
      </c>
      <c r="S83" s="50">
        <f t="shared" si="34"/>
        <v>12369057</v>
      </c>
      <c r="T83" s="149">
        <f t="shared" si="35"/>
        <v>15.692265847940288</v>
      </c>
      <c r="U83" s="51">
        <f t="shared" si="36"/>
        <v>14051124</v>
      </c>
      <c r="V83" s="113"/>
      <c r="W83" s="113"/>
      <c r="X83" s="113"/>
      <c r="Y83" s="113"/>
      <c r="Z83" s="113"/>
      <c r="AA83" s="113"/>
    </row>
    <row r="84" spans="1:27" s="112" customFormat="1" ht="16.5" customHeight="1">
      <c r="A84" s="47" t="s">
        <v>40</v>
      </c>
      <c r="B84" s="136" t="s">
        <v>192</v>
      </c>
      <c r="C84" s="49">
        <f>SUM(D84:E84)</f>
        <v>4356476</v>
      </c>
      <c r="D84" s="49">
        <v>0</v>
      </c>
      <c r="E84" s="49">
        <v>4356476</v>
      </c>
      <c r="F84" s="49">
        <v>0</v>
      </c>
      <c r="G84" s="49"/>
      <c r="H84" s="49">
        <f>SUM(J84:R84)</f>
        <v>4356476</v>
      </c>
      <c r="I84" s="49">
        <f>SUM(J84:Q84)</f>
        <v>4356476</v>
      </c>
      <c r="J84" s="49">
        <v>316902</v>
      </c>
      <c r="K84" s="49"/>
      <c r="L84" s="49"/>
      <c r="M84" s="49">
        <v>4039574</v>
      </c>
      <c r="N84" s="49"/>
      <c r="O84" s="49"/>
      <c r="P84" s="49"/>
      <c r="Q84" s="49"/>
      <c r="R84" s="50">
        <v>0</v>
      </c>
      <c r="S84" s="50">
        <f>SUM(M84:R84)</f>
        <v>4039574</v>
      </c>
      <c r="T84" s="149">
        <f>(K84+L84+J84)/I84*100</f>
        <v>7.274273977407428</v>
      </c>
      <c r="U84" s="51">
        <f>SUM(F84:H84)</f>
        <v>4356476</v>
      </c>
      <c r="V84" s="113"/>
      <c r="W84" s="113"/>
      <c r="X84" s="113"/>
      <c r="Y84" s="113"/>
      <c r="Z84" s="113"/>
      <c r="AA84" s="113"/>
    </row>
    <row r="85" spans="1:27" s="112" customFormat="1" ht="16.5" customHeight="1">
      <c r="A85" s="47" t="s">
        <v>41</v>
      </c>
      <c r="B85" s="136" t="s">
        <v>127</v>
      </c>
      <c r="C85" s="49">
        <f t="shared" si="38"/>
        <v>5714555</v>
      </c>
      <c r="D85" s="49">
        <v>4903941</v>
      </c>
      <c r="E85" s="49">
        <v>810614</v>
      </c>
      <c r="F85" s="49">
        <v>300</v>
      </c>
      <c r="G85" s="49"/>
      <c r="H85" s="49">
        <f t="shared" si="32"/>
        <v>5714255</v>
      </c>
      <c r="I85" s="49">
        <f t="shared" si="33"/>
        <v>1975793</v>
      </c>
      <c r="J85" s="49">
        <v>522490</v>
      </c>
      <c r="K85" s="49">
        <v>74288</v>
      </c>
      <c r="L85" s="49"/>
      <c r="M85" s="49">
        <v>1379015</v>
      </c>
      <c r="N85" s="49"/>
      <c r="O85" s="49"/>
      <c r="P85" s="49"/>
      <c r="Q85" s="49"/>
      <c r="R85" s="50">
        <v>3738462</v>
      </c>
      <c r="S85" s="50">
        <f t="shared" si="34"/>
        <v>5117477</v>
      </c>
      <c r="T85" s="149">
        <f t="shared" si="35"/>
        <v>30.20447992274494</v>
      </c>
      <c r="U85" s="51">
        <f t="shared" si="36"/>
        <v>5714555</v>
      </c>
      <c r="V85" s="113"/>
      <c r="W85" s="113"/>
      <c r="X85" s="113"/>
      <c r="Y85" s="113"/>
      <c r="Z85" s="113"/>
      <c r="AA85" s="113"/>
    </row>
    <row r="86" spans="1:27" s="112" customFormat="1" ht="16.5" customHeight="1">
      <c r="A86" s="47"/>
      <c r="B86" s="136"/>
      <c r="C86" s="49">
        <f t="shared" si="38"/>
        <v>0</v>
      </c>
      <c r="D86" s="49"/>
      <c r="E86" s="49"/>
      <c r="F86" s="49"/>
      <c r="G86" s="49"/>
      <c r="H86" s="49">
        <f t="shared" si="32"/>
        <v>0</v>
      </c>
      <c r="I86" s="49">
        <f t="shared" si="33"/>
        <v>0</v>
      </c>
      <c r="J86" s="49"/>
      <c r="K86" s="49"/>
      <c r="L86" s="49"/>
      <c r="M86" s="49"/>
      <c r="N86" s="49"/>
      <c r="O86" s="49"/>
      <c r="P86" s="49"/>
      <c r="Q86" s="49"/>
      <c r="R86" s="50"/>
      <c r="S86" s="50">
        <f t="shared" si="34"/>
        <v>0</v>
      </c>
      <c r="T86" s="149"/>
      <c r="U86" s="51">
        <f t="shared" si="36"/>
        <v>0</v>
      </c>
      <c r="V86" s="113"/>
      <c r="W86" s="113"/>
      <c r="X86" s="113"/>
      <c r="Y86" s="113"/>
      <c r="Z86" s="113"/>
      <c r="AA86" s="113"/>
    </row>
    <row r="87" spans="1:27" s="179" customFormat="1" ht="16.5" customHeight="1">
      <c r="A87" s="173" t="s">
        <v>104</v>
      </c>
      <c r="B87" s="180" t="s">
        <v>105</v>
      </c>
      <c r="C87" s="174">
        <f>SUM(C88:C94)</f>
        <v>107064337</v>
      </c>
      <c r="D87" s="174">
        <f>SUM(D88:D94)</f>
        <v>59550582</v>
      </c>
      <c r="E87" s="174">
        <f>SUM(E88:E94)</f>
        <v>47513755</v>
      </c>
      <c r="F87" s="174">
        <f>SUM(F88:F94)</f>
        <v>291294</v>
      </c>
      <c r="G87" s="174">
        <f>SUM(G88:G94)</f>
        <v>0</v>
      </c>
      <c r="H87" s="174">
        <f t="shared" si="32"/>
        <v>106773043</v>
      </c>
      <c r="I87" s="174">
        <f t="shared" si="33"/>
        <v>64392633</v>
      </c>
      <c r="J87" s="174">
        <f aca="true" t="shared" si="39" ref="J87:R87">SUM(J88:J94)</f>
        <v>13339917</v>
      </c>
      <c r="K87" s="174">
        <f t="shared" si="39"/>
        <v>7795323</v>
      </c>
      <c r="L87" s="174">
        <f t="shared" si="39"/>
        <v>0</v>
      </c>
      <c r="M87" s="174">
        <f t="shared" si="39"/>
        <v>41109091</v>
      </c>
      <c r="N87" s="174">
        <f t="shared" si="39"/>
        <v>2089411</v>
      </c>
      <c r="O87" s="174">
        <f t="shared" si="39"/>
        <v>58891</v>
      </c>
      <c r="P87" s="174">
        <f t="shared" si="39"/>
        <v>0</v>
      </c>
      <c r="Q87" s="174">
        <f t="shared" si="39"/>
        <v>0</v>
      </c>
      <c r="R87" s="174">
        <f t="shared" si="39"/>
        <v>42380410</v>
      </c>
      <c r="S87" s="175">
        <f t="shared" si="34"/>
        <v>85637803</v>
      </c>
      <c r="T87" s="176">
        <f t="shared" si="35"/>
        <v>32.82245035701522</v>
      </c>
      <c r="U87" s="177">
        <f t="shared" si="36"/>
        <v>107064337</v>
      </c>
      <c r="V87" s="178"/>
      <c r="W87" s="178"/>
      <c r="X87" s="178"/>
      <c r="Y87" s="178"/>
      <c r="Z87" s="178"/>
      <c r="AA87" s="178"/>
    </row>
    <row r="88" spans="1:27" s="112" customFormat="1" ht="16.5" customHeight="1">
      <c r="A88" s="47" t="s">
        <v>26</v>
      </c>
      <c r="B88" s="136" t="s">
        <v>141</v>
      </c>
      <c r="C88" s="49">
        <f aca="true" t="shared" si="40" ref="C88:C94">SUM(D88:E88)</f>
        <v>7200</v>
      </c>
      <c r="D88" s="49">
        <v>0</v>
      </c>
      <c r="E88" s="49">
        <v>7200</v>
      </c>
      <c r="F88" s="49">
        <v>0</v>
      </c>
      <c r="G88" s="49">
        <v>0</v>
      </c>
      <c r="H88" s="49">
        <f t="shared" si="32"/>
        <v>7200</v>
      </c>
      <c r="I88" s="49">
        <f t="shared" si="33"/>
        <v>7200</v>
      </c>
      <c r="J88" s="49">
        <v>7200</v>
      </c>
      <c r="K88" s="49">
        <v>0</v>
      </c>
      <c r="L88" s="49">
        <v>0</v>
      </c>
      <c r="M88" s="49">
        <v>0</v>
      </c>
      <c r="N88" s="49">
        <v>0</v>
      </c>
      <c r="O88" s="49">
        <v>0</v>
      </c>
      <c r="P88" s="49">
        <v>0</v>
      </c>
      <c r="Q88" s="49">
        <v>0</v>
      </c>
      <c r="R88" s="50">
        <v>0</v>
      </c>
      <c r="S88" s="50">
        <f t="shared" si="34"/>
        <v>0</v>
      </c>
      <c r="T88" s="149">
        <f t="shared" si="35"/>
        <v>100</v>
      </c>
      <c r="U88" s="51">
        <f t="shared" si="36"/>
        <v>7200</v>
      </c>
      <c r="V88" s="113"/>
      <c r="W88" s="113"/>
      <c r="X88" s="113"/>
      <c r="Y88" s="113"/>
      <c r="Z88" s="113"/>
      <c r="AA88" s="113"/>
    </row>
    <row r="89" spans="1:27" s="112" customFormat="1" ht="16.5" customHeight="1">
      <c r="A89" s="47" t="s">
        <v>27</v>
      </c>
      <c r="B89" s="136" t="s">
        <v>196</v>
      </c>
      <c r="C89" s="49">
        <f t="shared" si="40"/>
        <v>24868157</v>
      </c>
      <c r="D89" s="49">
        <v>11525195</v>
      </c>
      <c r="E89" s="49">
        <v>13342962</v>
      </c>
      <c r="F89" s="49">
        <v>1</v>
      </c>
      <c r="G89" s="49">
        <v>0</v>
      </c>
      <c r="H89" s="49">
        <f t="shared" si="32"/>
        <v>24868156</v>
      </c>
      <c r="I89" s="49">
        <f t="shared" si="33"/>
        <v>12575583</v>
      </c>
      <c r="J89" s="49">
        <v>3526873</v>
      </c>
      <c r="K89" s="49">
        <v>141743</v>
      </c>
      <c r="L89" s="49">
        <v>0</v>
      </c>
      <c r="M89" s="49">
        <v>8629795</v>
      </c>
      <c r="N89" s="49">
        <v>271890</v>
      </c>
      <c r="O89" s="49">
        <v>5282</v>
      </c>
      <c r="P89" s="49">
        <v>0</v>
      </c>
      <c r="Q89" s="49">
        <v>0</v>
      </c>
      <c r="R89" s="50">
        <v>12292573</v>
      </c>
      <c r="S89" s="50">
        <f t="shared" si="34"/>
        <v>21199540</v>
      </c>
      <c r="T89" s="149">
        <f t="shared" si="35"/>
        <v>29.172532199898804</v>
      </c>
      <c r="U89" s="51">
        <f t="shared" si="36"/>
        <v>24868157</v>
      </c>
      <c r="V89" s="113"/>
      <c r="W89" s="113"/>
      <c r="X89" s="113"/>
      <c r="Y89" s="113"/>
      <c r="Z89" s="113"/>
      <c r="AA89" s="113"/>
    </row>
    <row r="90" spans="1:27" s="112" customFormat="1" ht="16.5" customHeight="1">
      <c r="A90" s="47" t="s">
        <v>28</v>
      </c>
      <c r="B90" s="136" t="s">
        <v>142</v>
      </c>
      <c r="C90" s="49">
        <f t="shared" si="40"/>
        <v>10853162</v>
      </c>
      <c r="D90" s="49">
        <v>6364458</v>
      </c>
      <c r="E90" s="49">
        <v>4488704</v>
      </c>
      <c r="F90" s="49">
        <v>1</v>
      </c>
      <c r="G90" s="49">
        <v>0</v>
      </c>
      <c r="H90" s="49">
        <f t="shared" si="32"/>
        <v>10853161</v>
      </c>
      <c r="I90" s="49">
        <f t="shared" si="33"/>
        <v>8961755</v>
      </c>
      <c r="J90" s="49">
        <v>924121</v>
      </c>
      <c r="K90" s="49">
        <v>646596</v>
      </c>
      <c r="L90" s="49">
        <v>0</v>
      </c>
      <c r="M90" s="49">
        <v>7391038</v>
      </c>
      <c r="N90" s="49">
        <v>0</v>
      </c>
      <c r="O90" s="49">
        <v>0</v>
      </c>
      <c r="P90" s="49">
        <v>0</v>
      </c>
      <c r="Q90" s="49">
        <v>0</v>
      </c>
      <c r="R90" s="50">
        <v>1891406</v>
      </c>
      <c r="S90" s="50">
        <f t="shared" si="34"/>
        <v>9282444</v>
      </c>
      <c r="T90" s="149">
        <f t="shared" si="35"/>
        <v>17.52689065925145</v>
      </c>
      <c r="U90" s="51">
        <f t="shared" si="36"/>
        <v>10853162</v>
      </c>
      <c r="V90" s="113"/>
      <c r="W90" s="113"/>
      <c r="X90" s="113"/>
      <c r="Y90" s="113"/>
      <c r="Z90" s="113"/>
      <c r="AA90" s="113"/>
    </row>
    <row r="91" spans="1:27" s="112" customFormat="1" ht="16.5" customHeight="1">
      <c r="A91" s="47" t="s">
        <v>39</v>
      </c>
      <c r="B91" s="136" t="s">
        <v>143</v>
      </c>
      <c r="C91" s="49">
        <f t="shared" si="40"/>
        <v>8951385</v>
      </c>
      <c r="D91" s="49">
        <v>4830860</v>
      </c>
      <c r="E91" s="49">
        <v>4120525</v>
      </c>
      <c r="F91" s="49">
        <v>4775</v>
      </c>
      <c r="G91" s="49">
        <v>0</v>
      </c>
      <c r="H91" s="49">
        <f t="shared" si="32"/>
        <v>8946610</v>
      </c>
      <c r="I91" s="49">
        <f t="shared" si="33"/>
        <v>6390003</v>
      </c>
      <c r="J91" s="49">
        <v>624484</v>
      </c>
      <c r="K91" s="49">
        <v>2091973</v>
      </c>
      <c r="L91" s="49">
        <v>0</v>
      </c>
      <c r="M91" s="49">
        <v>3673546</v>
      </c>
      <c r="N91" s="49">
        <v>0</v>
      </c>
      <c r="O91" s="49">
        <v>0</v>
      </c>
      <c r="P91" s="49">
        <v>0</v>
      </c>
      <c r="Q91" s="49">
        <v>0</v>
      </c>
      <c r="R91" s="50">
        <v>2556607</v>
      </c>
      <c r="S91" s="50">
        <f t="shared" si="34"/>
        <v>6230153</v>
      </c>
      <c r="T91" s="149">
        <f t="shared" si="35"/>
        <v>42.51104420451759</v>
      </c>
      <c r="U91" s="51">
        <f t="shared" si="36"/>
        <v>8951385</v>
      </c>
      <c r="V91" s="113"/>
      <c r="W91" s="113"/>
      <c r="X91" s="113"/>
      <c r="Y91" s="113"/>
      <c r="Z91" s="113"/>
      <c r="AA91" s="113"/>
    </row>
    <row r="92" spans="1:27" s="112" customFormat="1" ht="16.5" customHeight="1">
      <c r="A92" s="47" t="s">
        <v>40</v>
      </c>
      <c r="B92" s="136" t="s">
        <v>144</v>
      </c>
      <c r="C92" s="49">
        <f t="shared" si="40"/>
        <v>39415663</v>
      </c>
      <c r="D92" s="49">
        <v>20819112</v>
      </c>
      <c r="E92" s="49">
        <v>18596551</v>
      </c>
      <c r="F92" s="49">
        <v>286417</v>
      </c>
      <c r="G92" s="49">
        <v>0</v>
      </c>
      <c r="H92" s="49">
        <f t="shared" si="32"/>
        <v>39129246</v>
      </c>
      <c r="I92" s="49">
        <f t="shared" si="33"/>
        <v>24978057</v>
      </c>
      <c r="J92" s="49">
        <v>6635333</v>
      </c>
      <c r="K92" s="49">
        <v>4436510</v>
      </c>
      <c r="L92" s="49">
        <v>0</v>
      </c>
      <c r="M92" s="49">
        <v>12237780</v>
      </c>
      <c r="N92" s="49">
        <v>1614825</v>
      </c>
      <c r="O92" s="49">
        <v>53609</v>
      </c>
      <c r="P92" s="49">
        <v>0</v>
      </c>
      <c r="Q92" s="49">
        <v>0</v>
      </c>
      <c r="R92" s="50">
        <v>14151189</v>
      </c>
      <c r="S92" s="50">
        <f t="shared" si="34"/>
        <v>28057403</v>
      </c>
      <c r="T92" s="149">
        <f t="shared" si="35"/>
        <v>44.32627806077951</v>
      </c>
      <c r="U92" s="51">
        <f t="shared" si="36"/>
        <v>39415663</v>
      </c>
      <c r="V92" s="113"/>
      <c r="W92" s="113"/>
      <c r="X92" s="113"/>
      <c r="Y92" s="113"/>
      <c r="Z92" s="113"/>
      <c r="AA92" s="113"/>
    </row>
    <row r="93" spans="1:27" s="112" customFormat="1" ht="16.5" customHeight="1">
      <c r="A93" s="47" t="s">
        <v>41</v>
      </c>
      <c r="B93" s="136" t="s">
        <v>193</v>
      </c>
      <c r="C93" s="49">
        <f t="shared" si="40"/>
        <v>22968770</v>
      </c>
      <c r="D93" s="49">
        <v>16010957</v>
      </c>
      <c r="E93" s="49">
        <v>6957813</v>
      </c>
      <c r="F93" s="49">
        <v>100</v>
      </c>
      <c r="G93" s="49">
        <f>550000-550000</f>
        <v>0</v>
      </c>
      <c r="H93" s="49">
        <f t="shared" si="32"/>
        <v>22968670</v>
      </c>
      <c r="I93" s="49">
        <f t="shared" si="33"/>
        <v>11480035</v>
      </c>
      <c r="J93" s="49">
        <v>1621906</v>
      </c>
      <c r="K93" s="49">
        <v>478501</v>
      </c>
      <c r="L93" s="49">
        <v>0</v>
      </c>
      <c r="M93" s="49">
        <v>9176932</v>
      </c>
      <c r="N93" s="49">
        <v>202696</v>
      </c>
      <c r="O93" s="49">
        <v>0</v>
      </c>
      <c r="P93" s="49">
        <v>0</v>
      </c>
      <c r="Q93" s="49">
        <v>0</v>
      </c>
      <c r="R93" s="50">
        <v>11488635</v>
      </c>
      <c r="S93" s="50">
        <f t="shared" si="34"/>
        <v>20868263</v>
      </c>
      <c r="T93" s="149">
        <f t="shared" si="35"/>
        <v>18.29617244198297</v>
      </c>
      <c r="U93" s="51">
        <f t="shared" si="36"/>
        <v>22968770</v>
      </c>
      <c r="V93" s="113"/>
      <c r="W93" s="113"/>
      <c r="X93" s="113"/>
      <c r="Y93" s="113"/>
      <c r="Z93" s="113"/>
      <c r="AA93" s="113"/>
    </row>
    <row r="94" spans="1:27" s="112" customFormat="1" ht="16.5" customHeight="1">
      <c r="A94" s="47"/>
      <c r="B94" s="136"/>
      <c r="C94" s="49">
        <f t="shared" si="40"/>
        <v>0</v>
      </c>
      <c r="D94" s="49"/>
      <c r="E94" s="49"/>
      <c r="F94" s="49"/>
      <c r="G94" s="49"/>
      <c r="H94" s="49">
        <f t="shared" si="32"/>
        <v>0</v>
      </c>
      <c r="I94" s="49">
        <f t="shared" si="33"/>
        <v>0</v>
      </c>
      <c r="J94" s="49"/>
      <c r="K94" s="49"/>
      <c r="L94" s="49"/>
      <c r="M94" s="49"/>
      <c r="N94" s="49"/>
      <c r="O94" s="49"/>
      <c r="P94" s="49"/>
      <c r="Q94" s="49"/>
      <c r="R94" s="50"/>
      <c r="S94" s="50">
        <f t="shared" si="34"/>
        <v>0</v>
      </c>
      <c r="T94" s="149"/>
      <c r="U94" s="51">
        <f t="shared" si="36"/>
        <v>0</v>
      </c>
      <c r="V94" s="113"/>
      <c r="W94" s="113"/>
      <c r="X94" s="113"/>
      <c r="Y94" s="113"/>
      <c r="Z94" s="113"/>
      <c r="AA94" s="113"/>
    </row>
    <row r="95" spans="1:27" s="179" customFormat="1" ht="16.5" customHeight="1">
      <c r="A95" s="173" t="s">
        <v>106</v>
      </c>
      <c r="B95" s="180" t="s">
        <v>107</v>
      </c>
      <c r="C95" s="174">
        <f>SUM(C96:C101)</f>
        <v>292622426</v>
      </c>
      <c r="D95" s="174">
        <f>SUM(D96:D101)</f>
        <v>250046492</v>
      </c>
      <c r="E95" s="174">
        <f>SUM(E96:E101)</f>
        <v>42575934</v>
      </c>
      <c r="F95" s="174">
        <f>SUM(F96:F101)</f>
        <v>2262241</v>
      </c>
      <c r="G95" s="174">
        <f>SUM(G96:G101)</f>
        <v>0</v>
      </c>
      <c r="H95" s="174">
        <f t="shared" si="32"/>
        <v>290360185</v>
      </c>
      <c r="I95" s="174">
        <f t="shared" si="33"/>
        <v>207840134</v>
      </c>
      <c r="J95" s="174">
        <f aca="true" t="shared" si="41" ref="J95:R95">SUM(J96:J101)</f>
        <v>8821171</v>
      </c>
      <c r="K95" s="174">
        <f t="shared" si="41"/>
        <v>4581563</v>
      </c>
      <c r="L95" s="174">
        <f t="shared" si="41"/>
        <v>116741</v>
      </c>
      <c r="M95" s="174">
        <f t="shared" si="41"/>
        <v>192304413</v>
      </c>
      <c r="N95" s="174">
        <f t="shared" si="41"/>
        <v>2016246</v>
      </c>
      <c r="O95" s="174">
        <f t="shared" si="41"/>
        <v>0</v>
      </c>
      <c r="P95" s="174">
        <f t="shared" si="41"/>
        <v>0</v>
      </c>
      <c r="Q95" s="174">
        <f t="shared" si="41"/>
        <v>0</v>
      </c>
      <c r="R95" s="174">
        <f t="shared" si="41"/>
        <v>82520051</v>
      </c>
      <c r="S95" s="175">
        <f t="shared" si="34"/>
        <v>276840710</v>
      </c>
      <c r="T95" s="176">
        <f t="shared" si="35"/>
        <v>6.504747057178091</v>
      </c>
      <c r="U95" s="177">
        <f t="shared" si="36"/>
        <v>292622426</v>
      </c>
      <c r="V95" s="178"/>
      <c r="W95" s="178"/>
      <c r="X95" s="178"/>
      <c r="Y95" s="178"/>
      <c r="Z95" s="178"/>
      <c r="AA95" s="178"/>
    </row>
    <row r="96" spans="1:27" s="112" customFormat="1" ht="16.5" customHeight="1">
      <c r="A96" s="47" t="s">
        <v>26</v>
      </c>
      <c r="B96" s="136" t="s">
        <v>159</v>
      </c>
      <c r="C96" s="49">
        <f aca="true" t="shared" si="42" ref="C96:C101">SUM(D96:E96)</f>
        <v>1492492</v>
      </c>
      <c r="D96" s="49">
        <v>77800</v>
      </c>
      <c r="E96" s="49">
        <v>1414692</v>
      </c>
      <c r="F96" s="49">
        <v>0</v>
      </c>
      <c r="G96" s="49"/>
      <c r="H96" s="49">
        <f aca="true" t="shared" si="43" ref="H96:H118">SUM(J96:R96)</f>
        <v>1492492</v>
      </c>
      <c r="I96" s="49">
        <f aca="true" t="shared" si="44" ref="I96:I118">SUM(J96:Q96)</f>
        <v>1318528</v>
      </c>
      <c r="J96" s="49">
        <v>690701</v>
      </c>
      <c r="K96" s="49">
        <v>164868</v>
      </c>
      <c r="L96" s="49">
        <v>0</v>
      </c>
      <c r="M96" s="49">
        <v>462959</v>
      </c>
      <c r="N96" s="49">
        <v>0</v>
      </c>
      <c r="O96" s="49">
        <v>0</v>
      </c>
      <c r="P96" s="49">
        <v>0</v>
      </c>
      <c r="Q96" s="49">
        <v>0</v>
      </c>
      <c r="R96" s="50">
        <v>173964</v>
      </c>
      <c r="S96" s="50">
        <f aca="true" t="shared" si="45" ref="S96:S118">SUM(M96:R96)</f>
        <v>636923</v>
      </c>
      <c r="T96" s="149">
        <f aca="true" t="shared" si="46" ref="T96:T116">(K96+L96+J96)/I96*100</f>
        <v>64.888193500631</v>
      </c>
      <c r="U96" s="51">
        <f aca="true" t="shared" si="47" ref="U96:U118">SUM(F96:H96)</f>
        <v>1492492</v>
      </c>
      <c r="V96" s="113"/>
      <c r="W96" s="113"/>
      <c r="X96" s="113"/>
      <c r="Y96" s="113"/>
      <c r="Z96" s="113"/>
      <c r="AA96" s="113"/>
    </row>
    <row r="97" spans="1:27" s="112" customFormat="1" ht="16.5" customHeight="1">
      <c r="A97" s="47" t="s">
        <v>27</v>
      </c>
      <c r="B97" s="136" t="s">
        <v>160</v>
      </c>
      <c r="C97" s="49">
        <f t="shared" si="42"/>
        <v>238232058</v>
      </c>
      <c r="D97" s="49">
        <v>221348934</v>
      </c>
      <c r="E97" s="49">
        <v>16883124</v>
      </c>
      <c r="F97" s="49">
        <v>0</v>
      </c>
      <c r="G97" s="49"/>
      <c r="H97" s="49">
        <f t="shared" si="43"/>
        <v>238232058</v>
      </c>
      <c r="I97" s="49">
        <f t="shared" si="44"/>
        <v>172163216</v>
      </c>
      <c r="J97" s="49">
        <v>2690603</v>
      </c>
      <c r="K97" s="49">
        <v>3267065</v>
      </c>
      <c r="L97" s="49">
        <v>60946</v>
      </c>
      <c r="M97" s="49">
        <v>166144602</v>
      </c>
      <c r="N97" s="49">
        <v>0</v>
      </c>
      <c r="O97" s="49">
        <v>0</v>
      </c>
      <c r="P97" s="49">
        <v>0</v>
      </c>
      <c r="Q97" s="49">
        <v>0</v>
      </c>
      <c r="R97" s="50">
        <v>66068842</v>
      </c>
      <c r="S97" s="50">
        <f t="shared" si="45"/>
        <v>232213444</v>
      </c>
      <c r="T97" s="149">
        <f t="shared" si="46"/>
        <v>3.4958768428210587</v>
      </c>
      <c r="U97" s="51">
        <f t="shared" si="47"/>
        <v>238232058</v>
      </c>
      <c r="V97" s="113"/>
      <c r="W97" s="113"/>
      <c r="X97" s="113"/>
      <c r="Y97" s="113"/>
      <c r="Z97" s="113"/>
      <c r="AA97" s="113"/>
    </row>
    <row r="98" spans="1:27" s="112" customFormat="1" ht="16.5" customHeight="1">
      <c r="A98" s="47" t="s">
        <v>28</v>
      </c>
      <c r="B98" s="136" t="s">
        <v>194</v>
      </c>
      <c r="C98" s="49">
        <f t="shared" si="42"/>
        <v>19309354</v>
      </c>
      <c r="D98" s="49">
        <v>11517124</v>
      </c>
      <c r="E98" s="49">
        <v>7792230</v>
      </c>
      <c r="F98" s="49">
        <v>1442419</v>
      </c>
      <c r="G98" s="49"/>
      <c r="H98" s="49">
        <f t="shared" si="43"/>
        <v>17866935</v>
      </c>
      <c r="I98" s="49">
        <f t="shared" si="44"/>
        <v>14090136</v>
      </c>
      <c r="J98" s="49">
        <v>1903086</v>
      </c>
      <c r="K98" s="49">
        <v>259076</v>
      </c>
      <c r="L98" s="49">
        <v>0</v>
      </c>
      <c r="M98" s="49">
        <v>11927974</v>
      </c>
      <c r="N98" s="49">
        <v>0</v>
      </c>
      <c r="O98" s="49">
        <v>0</v>
      </c>
      <c r="P98" s="49">
        <v>0</v>
      </c>
      <c r="Q98" s="49">
        <v>0</v>
      </c>
      <c r="R98" s="50">
        <v>3776799</v>
      </c>
      <c r="S98" s="50">
        <f t="shared" si="45"/>
        <v>15704773</v>
      </c>
      <c r="T98" s="149">
        <f t="shared" si="46"/>
        <v>15.345217391798064</v>
      </c>
      <c r="U98" s="51">
        <f t="shared" si="47"/>
        <v>19309354</v>
      </c>
      <c r="V98" s="113"/>
      <c r="W98" s="113"/>
      <c r="X98" s="113"/>
      <c r="Y98" s="113"/>
      <c r="Z98" s="113"/>
      <c r="AA98" s="113"/>
    </row>
    <row r="99" spans="1:27" s="112" customFormat="1" ht="16.5" customHeight="1">
      <c r="A99" s="47" t="s">
        <v>39</v>
      </c>
      <c r="B99" s="136" t="s">
        <v>161</v>
      </c>
      <c r="C99" s="49">
        <f t="shared" si="42"/>
        <v>15395127</v>
      </c>
      <c r="D99" s="49">
        <v>11298762</v>
      </c>
      <c r="E99" s="49">
        <v>4096365</v>
      </c>
      <c r="F99" s="49">
        <v>495</v>
      </c>
      <c r="G99" s="49"/>
      <c r="H99" s="49">
        <f t="shared" si="43"/>
        <v>15394632</v>
      </c>
      <c r="I99" s="49">
        <f t="shared" si="44"/>
        <v>7491239</v>
      </c>
      <c r="J99" s="49">
        <v>2013780</v>
      </c>
      <c r="K99" s="49">
        <v>256072</v>
      </c>
      <c r="L99" s="49">
        <v>40000</v>
      </c>
      <c r="M99" s="49">
        <v>3165141</v>
      </c>
      <c r="N99" s="49">
        <v>2016246</v>
      </c>
      <c r="O99" s="49">
        <v>0</v>
      </c>
      <c r="P99" s="49">
        <v>0</v>
      </c>
      <c r="Q99" s="49">
        <v>0</v>
      </c>
      <c r="R99" s="50">
        <v>7903393</v>
      </c>
      <c r="S99" s="50">
        <f t="shared" si="45"/>
        <v>13084780</v>
      </c>
      <c r="T99" s="149">
        <f t="shared" si="46"/>
        <v>30.83404494236534</v>
      </c>
      <c r="U99" s="51">
        <f t="shared" si="47"/>
        <v>15395127</v>
      </c>
      <c r="V99" s="113"/>
      <c r="W99" s="113"/>
      <c r="X99" s="113"/>
      <c r="Y99" s="113"/>
      <c r="Z99" s="113"/>
      <c r="AA99" s="113"/>
    </row>
    <row r="100" spans="1:27" s="112" customFormat="1" ht="16.5" customHeight="1">
      <c r="A100" s="47" t="s">
        <v>40</v>
      </c>
      <c r="B100" s="136" t="s">
        <v>162</v>
      </c>
      <c r="C100" s="49">
        <f>SUM(D100:E100)</f>
        <v>18193395</v>
      </c>
      <c r="D100" s="49">
        <v>5803872</v>
      </c>
      <c r="E100" s="49">
        <v>12389523</v>
      </c>
      <c r="F100" s="49">
        <v>819327</v>
      </c>
      <c r="G100" s="49"/>
      <c r="H100" s="49">
        <f>SUM(J100:R100)</f>
        <v>17374068</v>
      </c>
      <c r="I100" s="49">
        <f>SUM(J100:Q100)</f>
        <v>12777015</v>
      </c>
      <c r="J100" s="49">
        <v>1523001</v>
      </c>
      <c r="K100" s="49">
        <v>634482</v>
      </c>
      <c r="L100" s="49">
        <v>15795</v>
      </c>
      <c r="M100" s="49">
        <v>10603737</v>
      </c>
      <c r="N100" s="49">
        <v>0</v>
      </c>
      <c r="O100" s="49">
        <v>0</v>
      </c>
      <c r="P100" s="49">
        <v>0</v>
      </c>
      <c r="Q100" s="49">
        <v>0</v>
      </c>
      <c r="R100" s="50">
        <v>4597053</v>
      </c>
      <c r="S100" s="50">
        <f>SUM(M100:R100)</f>
        <v>15200790</v>
      </c>
      <c r="T100" s="149">
        <f>(K100+L100+J100)/I100*100</f>
        <v>17.009277988638193</v>
      </c>
      <c r="U100" s="51">
        <f>SUM(F100:H100)</f>
        <v>18193395</v>
      </c>
      <c r="V100" s="113"/>
      <c r="W100" s="113"/>
      <c r="X100" s="113"/>
      <c r="Y100" s="113"/>
      <c r="Z100" s="113"/>
      <c r="AA100" s="113"/>
    </row>
    <row r="101" spans="1:27" s="112" customFormat="1" ht="16.5" customHeight="1">
      <c r="A101" s="47"/>
      <c r="B101" s="136"/>
      <c r="C101" s="49">
        <f t="shared" si="42"/>
        <v>0</v>
      </c>
      <c r="D101" s="49"/>
      <c r="E101" s="49"/>
      <c r="F101" s="49"/>
      <c r="G101" s="49"/>
      <c r="H101" s="49">
        <f t="shared" si="43"/>
        <v>0</v>
      </c>
      <c r="I101" s="49">
        <f t="shared" si="44"/>
        <v>0</v>
      </c>
      <c r="J101" s="49"/>
      <c r="K101" s="49"/>
      <c r="L101" s="49"/>
      <c r="M101" s="49"/>
      <c r="N101" s="49"/>
      <c r="O101" s="49"/>
      <c r="P101" s="49"/>
      <c r="Q101" s="49"/>
      <c r="R101" s="50"/>
      <c r="S101" s="50">
        <f t="shared" si="45"/>
        <v>0</v>
      </c>
      <c r="T101" s="149"/>
      <c r="U101" s="51">
        <f t="shared" si="47"/>
        <v>0</v>
      </c>
      <c r="V101" s="113"/>
      <c r="W101" s="113"/>
      <c r="X101" s="113"/>
      <c r="Y101" s="113"/>
      <c r="Z101" s="113"/>
      <c r="AA101" s="113"/>
    </row>
    <row r="102" spans="1:27" s="179" customFormat="1" ht="16.5" customHeight="1">
      <c r="A102" s="173" t="s">
        <v>108</v>
      </c>
      <c r="B102" s="180" t="s">
        <v>109</v>
      </c>
      <c r="C102" s="174">
        <f>SUM(C103:C110)</f>
        <v>125482571</v>
      </c>
      <c r="D102" s="174">
        <f>SUM(D103:D110)</f>
        <v>71209257</v>
      </c>
      <c r="E102" s="174">
        <f>SUM(E103:E110)</f>
        <v>54273314</v>
      </c>
      <c r="F102" s="174">
        <f>SUM(F103:F110)</f>
        <v>3500484</v>
      </c>
      <c r="G102" s="174">
        <f>SUM(G103:G110)</f>
        <v>0</v>
      </c>
      <c r="H102" s="174">
        <f t="shared" si="43"/>
        <v>121982087</v>
      </c>
      <c r="I102" s="174">
        <f t="shared" si="44"/>
        <v>65577603</v>
      </c>
      <c r="J102" s="174">
        <f aca="true" t="shared" si="48" ref="J102:R102">SUM(J103:J110)</f>
        <v>11102485</v>
      </c>
      <c r="K102" s="174">
        <f t="shared" si="48"/>
        <v>6288075</v>
      </c>
      <c r="L102" s="174">
        <f t="shared" si="48"/>
        <v>0</v>
      </c>
      <c r="M102" s="174">
        <f t="shared" si="48"/>
        <v>48187043</v>
      </c>
      <c r="N102" s="174">
        <f t="shared" si="48"/>
        <v>0</v>
      </c>
      <c r="O102" s="174">
        <f t="shared" si="48"/>
        <v>0</v>
      </c>
      <c r="P102" s="174">
        <f t="shared" si="48"/>
        <v>0</v>
      </c>
      <c r="Q102" s="174">
        <f t="shared" si="48"/>
        <v>0</v>
      </c>
      <c r="R102" s="174">
        <f t="shared" si="48"/>
        <v>56404484</v>
      </c>
      <c r="S102" s="175">
        <f t="shared" si="45"/>
        <v>104591527</v>
      </c>
      <c r="T102" s="176">
        <f t="shared" si="46"/>
        <v>26.519054073995356</v>
      </c>
      <c r="U102" s="177">
        <f t="shared" si="47"/>
        <v>125482571</v>
      </c>
      <c r="V102" s="178"/>
      <c r="W102" s="178"/>
      <c r="X102" s="178"/>
      <c r="Y102" s="178"/>
      <c r="Z102" s="178"/>
      <c r="AA102" s="178"/>
    </row>
    <row r="103" spans="1:27" s="112" customFormat="1" ht="16.5" customHeight="1">
      <c r="A103" s="49">
        <v>1</v>
      </c>
      <c r="B103" s="136" t="s">
        <v>121</v>
      </c>
      <c r="C103" s="49">
        <f aca="true" t="shared" si="49" ref="C103:C110">SUM(D103:E103)</f>
        <v>56903</v>
      </c>
      <c r="D103" s="49">
        <v>0</v>
      </c>
      <c r="E103" s="49">
        <v>56903</v>
      </c>
      <c r="F103" s="49"/>
      <c r="G103" s="49"/>
      <c r="H103" s="49">
        <f t="shared" si="43"/>
        <v>56903</v>
      </c>
      <c r="I103" s="49">
        <f t="shared" si="44"/>
        <v>56903</v>
      </c>
      <c r="J103" s="49">
        <v>56903</v>
      </c>
      <c r="K103" s="49"/>
      <c r="L103" s="49"/>
      <c r="M103" s="49">
        <v>0</v>
      </c>
      <c r="N103" s="49"/>
      <c r="O103" s="49"/>
      <c r="P103" s="49"/>
      <c r="Q103" s="49"/>
      <c r="R103" s="50">
        <v>0</v>
      </c>
      <c r="S103" s="50">
        <f t="shared" si="45"/>
        <v>0</v>
      </c>
      <c r="T103" s="149">
        <f t="shared" si="46"/>
        <v>100</v>
      </c>
      <c r="U103" s="51">
        <f t="shared" si="47"/>
        <v>56903</v>
      </c>
      <c r="V103" s="113"/>
      <c r="W103" s="113"/>
      <c r="X103" s="113"/>
      <c r="Y103" s="113"/>
      <c r="Z103" s="113"/>
      <c r="AA103" s="113"/>
    </row>
    <row r="104" spans="1:27" s="112" customFormat="1" ht="16.5" customHeight="1">
      <c r="A104" s="49">
        <v>2</v>
      </c>
      <c r="B104" s="136" t="s">
        <v>184</v>
      </c>
      <c r="C104" s="49">
        <f t="shared" si="49"/>
        <v>9404926</v>
      </c>
      <c r="D104" s="49">
        <v>6825428</v>
      </c>
      <c r="E104" s="49">
        <v>2579498</v>
      </c>
      <c r="F104" s="49">
        <v>646254</v>
      </c>
      <c r="G104" s="49"/>
      <c r="H104" s="49">
        <f t="shared" si="43"/>
        <v>8758672</v>
      </c>
      <c r="I104" s="49">
        <f t="shared" si="44"/>
        <v>4164779</v>
      </c>
      <c r="J104" s="49">
        <v>959608</v>
      </c>
      <c r="K104" s="49">
        <v>96557</v>
      </c>
      <c r="L104" s="49"/>
      <c r="M104" s="49">
        <v>3108614</v>
      </c>
      <c r="N104" s="49"/>
      <c r="O104" s="49"/>
      <c r="P104" s="49"/>
      <c r="Q104" s="49"/>
      <c r="R104" s="50">
        <v>4593893</v>
      </c>
      <c r="S104" s="50">
        <f t="shared" si="45"/>
        <v>7702507</v>
      </c>
      <c r="T104" s="149">
        <f t="shared" si="46"/>
        <v>25.35944884470461</v>
      </c>
      <c r="U104" s="51">
        <f t="shared" si="47"/>
        <v>9404926</v>
      </c>
      <c r="V104" s="113"/>
      <c r="W104" s="113"/>
      <c r="X104" s="113"/>
      <c r="Y104" s="113"/>
      <c r="Z104" s="113"/>
      <c r="AA104" s="113"/>
    </row>
    <row r="105" spans="1:27" s="112" customFormat="1" ht="16.5" customHeight="1">
      <c r="A105" s="49">
        <v>3</v>
      </c>
      <c r="B105" s="136" t="s">
        <v>115</v>
      </c>
      <c r="C105" s="49">
        <f t="shared" si="49"/>
        <v>30221001</v>
      </c>
      <c r="D105" s="49">
        <v>13324782</v>
      </c>
      <c r="E105" s="49">
        <v>16896219</v>
      </c>
      <c r="F105" s="49">
        <v>1344051</v>
      </c>
      <c r="G105" s="49"/>
      <c r="H105" s="49">
        <f t="shared" si="43"/>
        <v>28876950</v>
      </c>
      <c r="I105" s="49">
        <f t="shared" si="44"/>
        <v>18122672</v>
      </c>
      <c r="J105" s="49">
        <v>2375650</v>
      </c>
      <c r="K105" s="49">
        <v>3586334</v>
      </c>
      <c r="L105" s="49"/>
      <c r="M105" s="49">
        <v>12160688</v>
      </c>
      <c r="N105" s="49"/>
      <c r="O105" s="49"/>
      <c r="P105" s="49"/>
      <c r="Q105" s="49"/>
      <c r="R105" s="50">
        <v>10754278</v>
      </c>
      <c r="S105" s="50">
        <f t="shared" si="45"/>
        <v>22914966</v>
      </c>
      <c r="T105" s="149">
        <f t="shared" si="46"/>
        <v>32.89793028312823</v>
      </c>
      <c r="U105" s="51">
        <f t="shared" si="47"/>
        <v>30221001</v>
      </c>
      <c r="V105" s="113"/>
      <c r="W105" s="113"/>
      <c r="X105" s="113"/>
      <c r="Y105" s="113"/>
      <c r="Z105" s="113"/>
      <c r="AA105" s="113"/>
    </row>
    <row r="106" spans="1:27" s="112" customFormat="1" ht="16.5" customHeight="1">
      <c r="A106" s="49">
        <v>4</v>
      </c>
      <c r="B106" s="136" t="s">
        <v>122</v>
      </c>
      <c r="C106" s="49">
        <f t="shared" si="49"/>
        <v>22125157</v>
      </c>
      <c r="D106" s="49">
        <v>17872052</v>
      </c>
      <c r="E106" s="49">
        <v>4253105</v>
      </c>
      <c r="F106" s="49">
        <v>100600</v>
      </c>
      <c r="G106" s="49"/>
      <c r="H106" s="49">
        <f t="shared" si="43"/>
        <v>22024557</v>
      </c>
      <c r="I106" s="49">
        <f t="shared" si="44"/>
        <v>8174009</v>
      </c>
      <c r="J106" s="49">
        <v>1117962</v>
      </c>
      <c r="K106" s="49">
        <v>46000</v>
      </c>
      <c r="L106" s="49"/>
      <c r="M106" s="49">
        <v>7010047</v>
      </c>
      <c r="N106" s="49"/>
      <c r="O106" s="49"/>
      <c r="P106" s="49"/>
      <c r="Q106" s="49"/>
      <c r="R106" s="50">
        <v>13850548</v>
      </c>
      <c r="S106" s="50">
        <f t="shared" si="45"/>
        <v>20860595</v>
      </c>
      <c r="T106" s="149">
        <f t="shared" si="46"/>
        <v>14.23979347221174</v>
      </c>
      <c r="U106" s="51">
        <f t="shared" si="47"/>
        <v>22125157</v>
      </c>
      <c r="V106" s="113"/>
      <c r="W106" s="113"/>
      <c r="X106" s="113"/>
      <c r="Y106" s="113"/>
      <c r="Z106" s="113"/>
      <c r="AA106" s="113"/>
    </row>
    <row r="107" spans="1:27" s="112" customFormat="1" ht="16.5" customHeight="1">
      <c r="A107" s="49">
        <v>5</v>
      </c>
      <c r="B107" s="136" t="s">
        <v>123</v>
      </c>
      <c r="C107" s="49">
        <f t="shared" si="49"/>
        <v>11611916</v>
      </c>
      <c r="D107" s="49">
        <v>5338944</v>
      </c>
      <c r="E107" s="49">
        <v>6272972</v>
      </c>
      <c r="F107" s="49">
        <v>8145</v>
      </c>
      <c r="G107" s="49"/>
      <c r="H107" s="49">
        <f t="shared" si="43"/>
        <v>11603771</v>
      </c>
      <c r="I107" s="49">
        <f t="shared" si="44"/>
        <v>7754642</v>
      </c>
      <c r="J107" s="49">
        <v>1861127</v>
      </c>
      <c r="K107" s="49">
        <v>537203</v>
      </c>
      <c r="L107" s="49"/>
      <c r="M107" s="49">
        <v>5356312</v>
      </c>
      <c r="N107" s="49"/>
      <c r="O107" s="49"/>
      <c r="P107" s="49"/>
      <c r="Q107" s="49"/>
      <c r="R107" s="50">
        <v>3849129</v>
      </c>
      <c r="S107" s="50">
        <f t="shared" si="45"/>
        <v>9205441</v>
      </c>
      <c r="T107" s="149">
        <f t="shared" si="46"/>
        <v>30.927668872399266</v>
      </c>
      <c r="U107" s="51">
        <f t="shared" si="47"/>
        <v>11611916</v>
      </c>
      <c r="V107" s="113"/>
      <c r="W107" s="113"/>
      <c r="X107" s="113"/>
      <c r="Y107" s="113"/>
      <c r="Z107" s="113"/>
      <c r="AA107" s="113"/>
    </row>
    <row r="108" spans="1:27" s="112" customFormat="1" ht="16.5" customHeight="1">
      <c r="A108" s="49">
        <v>6</v>
      </c>
      <c r="B108" s="136" t="s">
        <v>140</v>
      </c>
      <c r="C108" s="49">
        <f t="shared" si="49"/>
        <v>35444061</v>
      </c>
      <c r="D108" s="49">
        <v>18855125</v>
      </c>
      <c r="E108" s="49">
        <v>16588936</v>
      </c>
      <c r="F108" s="49">
        <v>57630</v>
      </c>
      <c r="G108" s="49"/>
      <c r="H108" s="49">
        <f t="shared" si="43"/>
        <v>35386431</v>
      </c>
      <c r="I108" s="49">
        <f t="shared" si="44"/>
        <v>18044373</v>
      </c>
      <c r="J108" s="49">
        <v>3842225</v>
      </c>
      <c r="K108" s="49">
        <v>1086445</v>
      </c>
      <c r="L108" s="49"/>
      <c r="M108" s="49">
        <v>13115703</v>
      </c>
      <c r="N108" s="49"/>
      <c r="O108" s="49"/>
      <c r="P108" s="49"/>
      <c r="Q108" s="49"/>
      <c r="R108" s="50">
        <v>17342058</v>
      </c>
      <c r="S108" s="50">
        <f t="shared" si="45"/>
        <v>30457761</v>
      </c>
      <c r="T108" s="149">
        <f t="shared" si="46"/>
        <v>27.314166028379038</v>
      </c>
      <c r="U108" s="51">
        <f t="shared" si="47"/>
        <v>35444061</v>
      </c>
      <c r="V108" s="113"/>
      <c r="W108" s="113"/>
      <c r="X108" s="113"/>
      <c r="Y108" s="113"/>
      <c r="Z108" s="113"/>
      <c r="AA108" s="113"/>
    </row>
    <row r="109" spans="1:27" s="112" customFormat="1" ht="16.5" customHeight="1">
      <c r="A109" s="49">
        <v>7</v>
      </c>
      <c r="B109" s="136" t="s">
        <v>120</v>
      </c>
      <c r="C109" s="49">
        <f t="shared" si="49"/>
        <v>16618607</v>
      </c>
      <c r="D109" s="49">
        <v>8992926</v>
      </c>
      <c r="E109" s="49">
        <v>7625681</v>
      </c>
      <c r="F109" s="49">
        <v>1343804</v>
      </c>
      <c r="G109" s="49"/>
      <c r="H109" s="49">
        <f t="shared" si="43"/>
        <v>15274803</v>
      </c>
      <c r="I109" s="49">
        <f t="shared" si="44"/>
        <v>9260225</v>
      </c>
      <c r="J109" s="49">
        <v>889010</v>
      </c>
      <c r="K109" s="49">
        <v>935536</v>
      </c>
      <c r="L109" s="49"/>
      <c r="M109" s="49">
        <v>7435679</v>
      </c>
      <c r="N109" s="49"/>
      <c r="O109" s="49"/>
      <c r="P109" s="49"/>
      <c r="Q109" s="49"/>
      <c r="R109" s="50">
        <v>6014578</v>
      </c>
      <c r="S109" s="50">
        <f t="shared" si="45"/>
        <v>13450257</v>
      </c>
      <c r="T109" s="149">
        <f t="shared" si="46"/>
        <v>19.703041772743102</v>
      </c>
      <c r="U109" s="51">
        <f t="shared" si="47"/>
        <v>16618607</v>
      </c>
      <c r="V109" s="113"/>
      <c r="W109" s="113"/>
      <c r="X109" s="113"/>
      <c r="Y109" s="113"/>
      <c r="Z109" s="113"/>
      <c r="AA109" s="113"/>
    </row>
    <row r="110" spans="1:27" s="112" customFormat="1" ht="16.5" customHeight="1">
      <c r="A110" s="47"/>
      <c r="B110" s="136"/>
      <c r="C110" s="49">
        <f t="shared" si="49"/>
        <v>0</v>
      </c>
      <c r="D110" s="49"/>
      <c r="E110" s="49"/>
      <c r="F110" s="49"/>
      <c r="G110" s="49"/>
      <c r="H110" s="49">
        <f t="shared" si="43"/>
        <v>0</v>
      </c>
      <c r="I110" s="49">
        <f t="shared" si="44"/>
        <v>0</v>
      </c>
      <c r="J110" s="49"/>
      <c r="K110" s="49"/>
      <c r="L110" s="49"/>
      <c r="M110" s="49"/>
      <c r="N110" s="49"/>
      <c r="O110" s="49"/>
      <c r="P110" s="49"/>
      <c r="Q110" s="49"/>
      <c r="R110" s="50"/>
      <c r="S110" s="50">
        <f t="shared" si="45"/>
        <v>0</v>
      </c>
      <c r="T110" s="149"/>
      <c r="U110" s="51">
        <f t="shared" si="47"/>
        <v>0</v>
      </c>
      <c r="V110" s="113"/>
      <c r="W110" s="113"/>
      <c r="X110" s="113"/>
      <c r="Y110" s="113"/>
      <c r="Z110" s="113"/>
      <c r="AA110" s="113"/>
    </row>
    <row r="111" spans="1:27" s="179" customFormat="1" ht="16.5" customHeight="1">
      <c r="A111" s="173" t="s">
        <v>110</v>
      </c>
      <c r="B111" s="180" t="s">
        <v>111</v>
      </c>
      <c r="C111" s="174">
        <f>SUM(C112:C118)</f>
        <v>142237649</v>
      </c>
      <c r="D111" s="174">
        <f>SUM(D112:D118)</f>
        <v>117991086</v>
      </c>
      <c r="E111" s="174">
        <f>SUM(E112:E118)</f>
        <v>24246563</v>
      </c>
      <c r="F111" s="174">
        <f>SUM(F112:F118)</f>
        <v>101487</v>
      </c>
      <c r="G111" s="174">
        <f>SUM(G112:G118)</f>
        <v>0</v>
      </c>
      <c r="H111" s="174">
        <f t="shared" si="43"/>
        <v>142136162</v>
      </c>
      <c r="I111" s="174">
        <f t="shared" si="44"/>
        <v>83798595</v>
      </c>
      <c r="J111" s="174">
        <f aca="true" t="shared" si="50" ref="J111:R111">SUM(J112:J118)</f>
        <v>11612887</v>
      </c>
      <c r="K111" s="174">
        <f t="shared" si="50"/>
        <v>2754638</v>
      </c>
      <c r="L111" s="174">
        <f t="shared" si="50"/>
        <v>0</v>
      </c>
      <c r="M111" s="174">
        <f t="shared" si="50"/>
        <v>69090905</v>
      </c>
      <c r="N111" s="174">
        <f t="shared" si="50"/>
        <v>340000</v>
      </c>
      <c r="O111" s="174">
        <f t="shared" si="50"/>
        <v>165</v>
      </c>
      <c r="P111" s="174">
        <f t="shared" si="50"/>
        <v>0</v>
      </c>
      <c r="Q111" s="174">
        <f t="shared" si="50"/>
        <v>0</v>
      </c>
      <c r="R111" s="174">
        <f t="shared" si="50"/>
        <v>58337567</v>
      </c>
      <c r="S111" s="175">
        <f t="shared" si="45"/>
        <v>127768637</v>
      </c>
      <c r="T111" s="176">
        <f t="shared" si="46"/>
        <v>17.1453053598333</v>
      </c>
      <c r="U111" s="177">
        <f t="shared" si="47"/>
        <v>142237649</v>
      </c>
      <c r="V111" s="178"/>
      <c r="W111" s="178"/>
      <c r="X111" s="178"/>
      <c r="Y111" s="178"/>
      <c r="Z111" s="178"/>
      <c r="AA111" s="178"/>
    </row>
    <row r="112" spans="1:27" s="112" customFormat="1" ht="16.5" customHeight="1">
      <c r="A112" s="144">
        <v>1</v>
      </c>
      <c r="B112" s="136" t="s">
        <v>124</v>
      </c>
      <c r="C112" s="49">
        <f aca="true" t="shared" si="51" ref="C112:C118">SUM(D112:E112)</f>
        <v>26593898</v>
      </c>
      <c r="D112" s="49">
        <v>22338575</v>
      </c>
      <c r="E112" s="49">
        <v>4255323</v>
      </c>
      <c r="F112" s="49">
        <v>100000</v>
      </c>
      <c r="G112" s="49"/>
      <c r="H112" s="49">
        <f t="shared" si="43"/>
        <v>26493898</v>
      </c>
      <c r="I112" s="49">
        <f t="shared" si="44"/>
        <v>19316654</v>
      </c>
      <c r="J112" s="49">
        <v>3162235</v>
      </c>
      <c r="K112" s="49">
        <v>155295</v>
      </c>
      <c r="L112" s="49">
        <v>0</v>
      </c>
      <c r="M112" s="49">
        <v>15998959</v>
      </c>
      <c r="N112" s="49">
        <v>0</v>
      </c>
      <c r="O112" s="49">
        <v>165</v>
      </c>
      <c r="P112" s="49">
        <v>0</v>
      </c>
      <c r="Q112" s="49">
        <v>0</v>
      </c>
      <c r="R112" s="50">
        <v>7177244</v>
      </c>
      <c r="S112" s="50">
        <f t="shared" si="45"/>
        <v>23176368</v>
      </c>
      <c r="T112" s="149">
        <f t="shared" si="46"/>
        <v>17.17445474770113</v>
      </c>
      <c r="U112" s="51">
        <f t="shared" si="47"/>
        <v>26593898</v>
      </c>
      <c r="V112" s="113"/>
      <c r="W112" s="113"/>
      <c r="X112" s="113"/>
      <c r="Y112" s="113"/>
      <c r="Z112" s="113"/>
      <c r="AA112" s="113"/>
    </row>
    <row r="113" spans="1:27" s="112" customFormat="1" ht="16.5" customHeight="1">
      <c r="A113" s="144">
        <v>2</v>
      </c>
      <c r="B113" s="136" t="s">
        <v>195</v>
      </c>
      <c r="C113" s="49">
        <f>SUM(D113:E113)</f>
        <v>16337006</v>
      </c>
      <c r="D113" s="49">
        <v>14731187</v>
      </c>
      <c r="E113" s="49">
        <v>1605819</v>
      </c>
      <c r="F113" s="49">
        <v>0</v>
      </c>
      <c r="G113" s="49"/>
      <c r="H113" s="49">
        <f>SUM(J113:R113)</f>
        <v>16337006</v>
      </c>
      <c r="I113" s="49">
        <f>SUM(J113:Q113)</f>
        <v>4059971</v>
      </c>
      <c r="J113" s="49">
        <v>316330</v>
      </c>
      <c r="K113" s="49">
        <v>21402</v>
      </c>
      <c r="L113" s="49">
        <v>0</v>
      </c>
      <c r="M113" s="49">
        <v>3682239</v>
      </c>
      <c r="N113" s="49">
        <v>40000</v>
      </c>
      <c r="O113" s="49">
        <v>0</v>
      </c>
      <c r="P113" s="49">
        <v>0</v>
      </c>
      <c r="Q113" s="49">
        <v>0</v>
      </c>
      <c r="R113" s="50">
        <v>12277035</v>
      </c>
      <c r="S113" s="50">
        <f>SUM(M113:R113)</f>
        <v>15999274</v>
      </c>
      <c r="T113" s="149">
        <f>(K113+L113+J113)/I113*100</f>
        <v>8.318581585927584</v>
      </c>
      <c r="U113" s="51">
        <f>SUM(F113:H113)</f>
        <v>16337006</v>
      </c>
      <c r="V113" s="113"/>
      <c r="W113" s="113"/>
      <c r="X113" s="113"/>
      <c r="Y113" s="113"/>
      <c r="Z113" s="113"/>
      <c r="AA113" s="113"/>
    </row>
    <row r="114" spans="1:27" s="112" customFormat="1" ht="16.5" customHeight="1">
      <c r="A114" s="144">
        <v>3</v>
      </c>
      <c r="B114" s="136" t="s">
        <v>117</v>
      </c>
      <c r="C114" s="49">
        <f t="shared" si="51"/>
        <v>30153652</v>
      </c>
      <c r="D114" s="49">
        <v>27049208</v>
      </c>
      <c r="E114" s="49">
        <v>3104444</v>
      </c>
      <c r="F114" s="49">
        <v>1487</v>
      </c>
      <c r="G114" s="49"/>
      <c r="H114" s="49">
        <f t="shared" si="43"/>
        <v>30152165</v>
      </c>
      <c r="I114" s="49">
        <f t="shared" si="44"/>
        <v>20027518</v>
      </c>
      <c r="J114" s="49">
        <v>2611889</v>
      </c>
      <c r="K114" s="49">
        <v>1688518</v>
      </c>
      <c r="L114" s="49">
        <v>0</v>
      </c>
      <c r="M114" s="49">
        <v>15727111</v>
      </c>
      <c r="N114" s="49">
        <v>0</v>
      </c>
      <c r="O114" s="49">
        <v>0</v>
      </c>
      <c r="P114" s="49">
        <v>0</v>
      </c>
      <c r="Q114" s="49">
        <v>0</v>
      </c>
      <c r="R114" s="50">
        <v>10124647</v>
      </c>
      <c r="S114" s="50">
        <f t="shared" si="45"/>
        <v>25851758</v>
      </c>
      <c r="T114" s="149">
        <f t="shared" si="46"/>
        <v>21.472490999633603</v>
      </c>
      <c r="U114" s="51">
        <f t="shared" si="47"/>
        <v>30153652</v>
      </c>
      <c r="V114" s="113"/>
      <c r="W114" s="113"/>
      <c r="X114" s="113"/>
      <c r="Y114" s="113"/>
      <c r="Z114" s="113"/>
      <c r="AA114" s="113"/>
    </row>
    <row r="115" spans="1:27" s="112" customFormat="1" ht="16.5" customHeight="1">
      <c r="A115" s="144">
        <v>4</v>
      </c>
      <c r="B115" s="136" t="s">
        <v>118</v>
      </c>
      <c r="C115" s="49">
        <f t="shared" si="51"/>
        <v>50923563</v>
      </c>
      <c r="D115" s="49">
        <v>39322648</v>
      </c>
      <c r="E115" s="49">
        <v>11600915</v>
      </c>
      <c r="F115" s="49">
        <v>0</v>
      </c>
      <c r="G115" s="49"/>
      <c r="H115" s="49">
        <f t="shared" si="43"/>
        <v>50923563</v>
      </c>
      <c r="I115" s="49">
        <f t="shared" si="44"/>
        <v>29259857</v>
      </c>
      <c r="J115" s="49">
        <v>4437249</v>
      </c>
      <c r="K115" s="49">
        <v>133865</v>
      </c>
      <c r="L115" s="49">
        <v>0</v>
      </c>
      <c r="M115" s="49">
        <v>24388743</v>
      </c>
      <c r="N115" s="49">
        <v>300000</v>
      </c>
      <c r="O115" s="49">
        <v>0</v>
      </c>
      <c r="P115" s="49">
        <v>0</v>
      </c>
      <c r="Q115" s="49">
        <v>0</v>
      </c>
      <c r="R115" s="50">
        <v>21663706</v>
      </c>
      <c r="S115" s="50">
        <f t="shared" si="45"/>
        <v>46352449</v>
      </c>
      <c r="T115" s="149">
        <f t="shared" si="46"/>
        <v>15.622475530211922</v>
      </c>
      <c r="U115" s="51">
        <f t="shared" si="47"/>
        <v>50923563</v>
      </c>
      <c r="V115" s="113"/>
      <c r="W115" s="113"/>
      <c r="X115" s="113"/>
      <c r="Y115" s="113"/>
      <c r="Z115" s="113"/>
      <c r="AA115" s="113"/>
    </row>
    <row r="116" spans="1:27" s="112" customFormat="1" ht="16.5" customHeight="1">
      <c r="A116" s="144">
        <v>5</v>
      </c>
      <c r="B116" s="136" t="s">
        <v>119</v>
      </c>
      <c r="C116" s="49">
        <f t="shared" si="51"/>
        <v>18229530</v>
      </c>
      <c r="D116" s="49">
        <v>14549468</v>
      </c>
      <c r="E116" s="49">
        <v>3680062</v>
      </c>
      <c r="F116" s="49">
        <v>0</v>
      </c>
      <c r="G116" s="49"/>
      <c r="H116" s="49">
        <f t="shared" si="43"/>
        <v>18229530</v>
      </c>
      <c r="I116" s="49">
        <f t="shared" si="44"/>
        <v>11134595</v>
      </c>
      <c r="J116" s="49">
        <v>1085184</v>
      </c>
      <c r="K116" s="49">
        <v>755558</v>
      </c>
      <c r="L116" s="49">
        <v>0</v>
      </c>
      <c r="M116" s="49">
        <v>9293853</v>
      </c>
      <c r="N116" s="49">
        <v>0</v>
      </c>
      <c r="O116" s="49">
        <v>0</v>
      </c>
      <c r="P116" s="49">
        <v>0</v>
      </c>
      <c r="Q116" s="49">
        <v>0</v>
      </c>
      <c r="R116" s="50">
        <v>7094935</v>
      </c>
      <c r="S116" s="50">
        <f t="shared" si="45"/>
        <v>16388788</v>
      </c>
      <c r="T116" s="149">
        <f t="shared" si="46"/>
        <v>16.531737346531237</v>
      </c>
      <c r="U116" s="51">
        <f t="shared" si="47"/>
        <v>18229530</v>
      </c>
      <c r="V116" s="113"/>
      <c r="W116" s="113"/>
      <c r="X116" s="113"/>
      <c r="Y116" s="113"/>
      <c r="Z116" s="113"/>
      <c r="AA116" s="113"/>
    </row>
    <row r="117" spans="1:27" s="112" customFormat="1" ht="16.5" customHeight="1">
      <c r="A117" s="144">
        <v>6</v>
      </c>
      <c r="B117" s="136" t="s">
        <v>181</v>
      </c>
      <c r="C117" s="49">
        <f>SUM(D117:E117)</f>
        <v>0</v>
      </c>
      <c r="D117" s="49"/>
      <c r="E117" s="49">
        <v>0</v>
      </c>
      <c r="F117" s="49">
        <v>0</v>
      </c>
      <c r="G117" s="49"/>
      <c r="H117" s="49">
        <f>SUM(J117:R117)</f>
        <v>0</v>
      </c>
      <c r="I117" s="49">
        <f>SUM(J117:Q117)</f>
        <v>0</v>
      </c>
      <c r="J117" s="49"/>
      <c r="K117" s="49"/>
      <c r="L117" s="49"/>
      <c r="M117" s="49"/>
      <c r="N117" s="49"/>
      <c r="O117" s="49"/>
      <c r="P117" s="49"/>
      <c r="Q117" s="49"/>
      <c r="R117" s="50"/>
      <c r="S117" s="50">
        <f>SUM(M117:R117)</f>
        <v>0</v>
      </c>
      <c r="T117" s="149" t="e">
        <f>(K117+L117+J117)/I117*100</f>
        <v>#DIV/0!</v>
      </c>
      <c r="U117" s="51">
        <f>SUM(F117:H117)</f>
        <v>0</v>
      </c>
      <c r="V117" s="113"/>
      <c r="W117" s="113"/>
      <c r="X117" s="113"/>
      <c r="Y117" s="113"/>
      <c r="Z117" s="113"/>
      <c r="AA117" s="113"/>
    </row>
    <row r="118" spans="1:27" s="112" customFormat="1" ht="16.5" customHeight="1">
      <c r="A118" s="47" t="s">
        <v>11</v>
      </c>
      <c r="B118" s="48" t="s">
        <v>18</v>
      </c>
      <c r="C118" s="49">
        <f t="shared" si="51"/>
        <v>0</v>
      </c>
      <c r="D118" s="49"/>
      <c r="E118" s="49"/>
      <c r="F118" s="49"/>
      <c r="G118" s="49"/>
      <c r="H118" s="49">
        <f t="shared" si="43"/>
        <v>0</v>
      </c>
      <c r="I118" s="49">
        <f t="shared" si="44"/>
        <v>0</v>
      </c>
      <c r="J118" s="49"/>
      <c r="K118" s="49"/>
      <c r="L118" s="49"/>
      <c r="M118" s="49"/>
      <c r="N118" s="49"/>
      <c r="O118" s="49"/>
      <c r="P118" s="49"/>
      <c r="Q118" s="49"/>
      <c r="R118" s="50"/>
      <c r="S118" s="50">
        <f t="shared" si="45"/>
        <v>0</v>
      </c>
      <c r="T118" s="149"/>
      <c r="U118" s="51">
        <f t="shared" si="47"/>
        <v>0</v>
      </c>
      <c r="V118" s="113"/>
      <c r="W118" s="113"/>
      <c r="X118" s="113"/>
      <c r="Y118" s="113"/>
      <c r="Z118" s="113"/>
      <c r="AA118" s="113"/>
    </row>
    <row r="119" spans="1:27" s="118" customFormat="1" ht="16.5" customHeight="1">
      <c r="A119" s="53"/>
      <c r="B119" s="54"/>
      <c r="C119" s="152"/>
      <c r="D119" s="152"/>
      <c r="E119" s="55"/>
      <c r="F119" s="56"/>
      <c r="G119" s="56"/>
      <c r="H119" s="57"/>
      <c r="I119" s="57"/>
      <c r="J119" s="56"/>
      <c r="K119" s="56"/>
      <c r="L119" s="56"/>
      <c r="M119" s="56"/>
      <c r="N119" s="56"/>
      <c r="O119" s="56"/>
      <c r="P119" s="56"/>
      <c r="Q119" s="57"/>
      <c r="R119" s="58"/>
      <c r="S119" s="153"/>
      <c r="T119" s="153"/>
      <c r="U119" s="59"/>
      <c r="V119" s="116"/>
      <c r="W119" s="116"/>
      <c r="X119" s="116"/>
      <c r="Y119" s="116"/>
      <c r="Z119" s="116"/>
      <c r="AA119" s="117"/>
    </row>
    <row r="120" spans="1:27" s="63" customFormat="1" ht="18.75" customHeight="1">
      <c r="A120" s="273" t="str">
        <f>'Mẫu BC việc theo CHV Mẫu 06'!A120:E120</f>
        <v>Đồng Tháp, ngày 04 tháng 6 năm 2018</v>
      </c>
      <c r="B120" s="273"/>
      <c r="C120" s="273"/>
      <c r="D120" s="273"/>
      <c r="E120" s="273"/>
      <c r="F120" s="273"/>
      <c r="G120" s="61"/>
      <c r="H120" s="61"/>
      <c r="I120" s="61"/>
      <c r="J120" s="61"/>
      <c r="K120" s="61"/>
      <c r="L120" s="61"/>
      <c r="M120" s="62"/>
      <c r="N120" s="277" t="str">
        <f>A120</f>
        <v>Đồng Tháp, ngày 04 tháng 6 năm 2018</v>
      </c>
      <c r="O120" s="277"/>
      <c r="P120" s="277"/>
      <c r="Q120" s="277"/>
      <c r="R120" s="277"/>
      <c r="S120" s="277"/>
      <c r="T120" s="277"/>
      <c r="U120" s="62"/>
      <c r="V120" s="102"/>
      <c r="W120" s="102"/>
      <c r="X120" s="102"/>
      <c r="Y120" s="102"/>
      <c r="Z120" s="102"/>
      <c r="AA120" s="102"/>
    </row>
    <row r="121" spans="1:27" s="66" customFormat="1" ht="19.5" customHeight="1">
      <c r="A121" s="64"/>
      <c r="B121" s="266" t="s">
        <v>3</v>
      </c>
      <c r="C121" s="266"/>
      <c r="D121" s="266"/>
      <c r="E121" s="266"/>
      <c r="F121" s="65"/>
      <c r="G121" s="65"/>
      <c r="H121" s="65"/>
      <c r="I121" s="65"/>
      <c r="J121" s="65"/>
      <c r="K121" s="65"/>
      <c r="L121" s="65"/>
      <c r="M121" s="65"/>
      <c r="N121" s="278" t="str">
        <f>'Mẫu BC việc theo CHV Mẫu 06'!N121:S121</f>
        <v>  KT. CỤC TRƯỞNG</v>
      </c>
      <c r="O121" s="278"/>
      <c r="P121" s="278"/>
      <c r="Q121" s="278"/>
      <c r="R121" s="278"/>
      <c r="S121" s="278"/>
      <c r="T121" s="278"/>
      <c r="U121" s="64"/>
      <c r="V121" s="103"/>
      <c r="W121" s="103"/>
      <c r="X121" s="103"/>
      <c r="Y121" s="103"/>
      <c r="Z121" s="103"/>
      <c r="AA121" s="103"/>
    </row>
    <row r="122" spans="1:27" s="64" customFormat="1" ht="18.75">
      <c r="A122" s="67"/>
      <c r="B122" s="263"/>
      <c r="C122" s="263"/>
      <c r="D122" s="263"/>
      <c r="E122" s="67"/>
      <c r="F122" s="67"/>
      <c r="G122" s="67"/>
      <c r="H122" s="67"/>
      <c r="I122" s="67"/>
      <c r="J122" s="67"/>
      <c r="K122" s="67"/>
      <c r="L122" s="67"/>
      <c r="M122" s="67"/>
      <c r="N122" s="276" t="s">
        <v>174</v>
      </c>
      <c r="O122" s="276"/>
      <c r="P122" s="276"/>
      <c r="Q122" s="276"/>
      <c r="R122" s="276"/>
      <c r="S122" s="276"/>
      <c r="T122" s="276"/>
      <c r="U122" s="67"/>
      <c r="V122" s="119"/>
      <c r="W122" s="119"/>
      <c r="X122" s="119"/>
      <c r="Y122" s="119"/>
      <c r="Z122" s="119"/>
      <c r="AA122" s="119"/>
    </row>
    <row r="123" spans="1:27" s="64" customFormat="1" ht="18.75">
      <c r="A123" s="67"/>
      <c r="B123" s="67"/>
      <c r="C123" s="67"/>
      <c r="D123" s="67"/>
      <c r="E123" s="67"/>
      <c r="F123" s="67"/>
      <c r="G123" s="67"/>
      <c r="H123" s="67"/>
      <c r="I123" s="67"/>
      <c r="J123" s="67"/>
      <c r="K123" s="67"/>
      <c r="L123" s="67"/>
      <c r="M123" s="67"/>
      <c r="N123" s="67"/>
      <c r="O123" s="67"/>
      <c r="P123" s="67"/>
      <c r="Q123" s="67"/>
      <c r="R123" s="67"/>
      <c r="S123" s="67"/>
      <c r="T123" s="67"/>
      <c r="U123" s="67"/>
      <c r="V123" s="119"/>
      <c r="W123" s="119"/>
      <c r="X123" s="119"/>
      <c r="Y123" s="119"/>
      <c r="Z123" s="119"/>
      <c r="AA123" s="119"/>
    </row>
    <row r="124" spans="1:27" s="64" customFormat="1" ht="18.75">
      <c r="A124" s="67"/>
      <c r="B124" s="67"/>
      <c r="C124" s="67"/>
      <c r="D124" s="67"/>
      <c r="E124" s="67"/>
      <c r="F124" s="67"/>
      <c r="G124" s="67"/>
      <c r="H124" s="67"/>
      <c r="I124" s="67"/>
      <c r="J124" s="67"/>
      <c r="K124" s="67"/>
      <c r="L124" s="67"/>
      <c r="M124" s="67"/>
      <c r="N124" s="67"/>
      <c r="O124" s="67"/>
      <c r="P124" s="67"/>
      <c r="Q124" s="67"/>
      <c r="R124" s="67"/>
      <c r="S124" s="67"/>
      <c r="T124" s="67"/>
      <c r="U124" s="67"/>
      <c r="V124" s="119"/>
      <c r="W124" s="119"/>
      <c r="X124" s="119"/>
      <c r="Y124" s="119"/>
      <c r="Z124" s="119"/>
      <c r="AA124" s="119"/>
    </row>
    <row r="125" spans="1:27" s="64" customFormat="1" ht="15.75" customHeight="1">
      <c r="A125" s="68"/>
      <c r="C125" s="68"/>
      <c r="D125" s="68"/>
      <c r="E125" s="68"/>
      <c r="F125" s="68"/>
      <c r="G125" s="68"/>
      <c r="H125" s="68"/>
      <c r="I125" s="68"/>
      <c r="J125" s="68"/>
      <c r="K125" s="68"/>
      <c r="L125" s="68"/>
      <c r="M125" s="68"/>
      <c r="N125" s="68"/>
      <c r="O125" s="68"/>
      <c r="P125" s="68"/>
      <c r="Q125" s="68"/>
      <c r="R125" s="67"/>
      <c r="S125" s="67"/>
      <c r="T125" s="67"/>
      <c r="U125" s="67"/>
      <c r="V125" s="119"/>
      <c r="W125" s="119"/>
      <c r="X125" s="119"/>
      <c r="Y125" s="119"/>
      <c r="Z125" s="119"/>
      <c r="AA125" s="119"/>
    </row>
    <row r="126" spans="1:27" s="64" customFormat="1" ht="29.25" customHeight="1">
      <c r="A126" s="263" t="str">
        <f>'Mẫu BC việc theo CHV Mẫu 06'!A132:E132</f>
        <v>Nguyễn Chí Hòa</v>
      </c>
      <c r="B126" s="263"/>
      <c r="C126" s="263"/>
      <c r="D126" s="263"/>
      <c r="E126" s="263"/>
      <c r="F126" s="68"/>
      <c r="G126" s="68"/>
      <c r="H126" s="68"/>
      <c r="I126" s="68"/>
      <c r="J126" s="68"/>
      <c r="K126" s="68"/>
      <c r="L126" s="68"/>
      <c r="M126" s="68"/>
      <c r="N126" s="263" t="str">
        <f>'Mẫu BC việc theo CHV Mẫu 06'!N132:S132</f>
        <v>Bùi Văn Ty</v>
      </c>
      <c r="O126" s="263"/>
      <c r="P126" s="263"/>
      <c r="Q126" s="263"/>
      <c r="R126" s="263"/>
      <c r="S126" s="263"/>
      <c r="T126" s="263"/>
      <c r="U126" s="67"/>
      <c r="V126" s="119"/>
      <c r="W126" s="119"/>
      <c r="X126" s="119"/>
      <c r="Y126" s="119"/>
      <c r="Z126" s="119"/>
      <c r="AA126" s="119"/>
    </row>
    <row r="127" spans="1:27" s="64" customFormat="1" ht="18.75">
      <c r="A127" s="67"/>
      <c r="B127" s="67"/>
      <c r="C127" s="67"/>
      <c r="D127" s="67"/>
      <c r="E127" s="67"/>
      <c r="F127" s="67"/>
      <c r="G127" s="67"/>
      <c r="H127" s="67"/>
      <c r="I127" s="67"/>
      <c r="J127" s="67"/>
      <c r="K127" s="67"/>
      <c r="L127" s="67"/>
      <c r="M127" s="67"/>
      <c r="N127" s="67"/>
      <c r="O127" s="67"/>
      <c r="P127" s="67"/>
      <c r="Q127" s="67"/>
      <c r="R127" s="67"/>
      <c r="S127" s="67"/>
      <c r="T127" s="67"/>
      <c r="U127" s="67"/>
      <c r="V127" s="119"/>
      <c r="W127" s="119"/>
      <c r="X127" s="119"/>
      <c r="Y127" s="119"/>
      <c r="Z127" s="119"/>
      <c r="AA127" s="119"/>
    </row>
    <row r="128" spans="1:27" s="64" customFormat="1" ht="18.75">
      <c r="A128" s="67"/>
      <c r="B128" s="67"/>
      <c r="C128" s="67"/>
      <c r="D128" s="67"/>
      <c r="E128" s="67"/>
      <c r="F128" s="67"/>
      <c r="G128" s="67"/>
      <c r="H128" s="67"/>
      <c r="I128" s="67"/>
      <c r="J128" s="67"/>
      <c r="K128" s="67"/>
      <c r="L128" s="67"/>
      <c r="M128" s="67"/>
      <c r="N128" s="67"/>
      <c r="O128" s="67"/>
      <c r="P128" s="67"/>
      <c r="Q128" s="67"/>
      <c r="R128" s="67"/>
      <c r="S128" s="67"/>
      <c r="T128" s="67"/>
      <c r="U128" s="67"/>
      <c r="V128" s="119"/>
      <c r="W128" s="119"/>
      <c r="X128" s="119"/>
      <c r="Y128" s="119"/>
      <c r="Z128" s="119"/>
      <c r="AA128" s="119"/>
    </row>
    <row r="129" spans="1:27" s="118" customFormat="1" ht="15.75">
      <c r="A129" s="60"/>
      <c r="B129" s="60"/>
      <c r="C129" s="154"/>
      <c r="D129" s="154"/>
      <c r="E129" s="60"/>
      <c r="F129" s="60"/>
      <c r="G129" s="60"/>
      <c r="H129" s="154"/>
      <c r="I129" s="154"/>
      <c r="J129" s="60"/>
      <c r="K129" s="60"/>
      <c r="L129" s="60"/>
      <c r="M129" s="60"/>
      <c r="N129" s="60"/>
      <c r="O129" s="60"/>
      <c r="P129" s="60"/>
      <c r="Q129" s="60"/>
      <c r="R129" s="60"/>
      <c r="S129" s="154"/>
      <c r="T129" s="154"/>
      <c r="U129" s="59"/>
      <c r="V129" s="116"/>
      <c r="W129" s="116"/>
      <c r="X129" s="116"/>
      <c r="Y129" s="116"/>
      <c r="Z129" s="116"/>
      <c r="AA129" s="117"/>
    </row>
    <row r="130" spans="1:27" s="118" customFormat="1" ht="15.75">
      <c r="A130" s="60"/>
      <c r="B130" s="60"/>
      <c r="C130" s="154"/>
      <c r="D130" s="154"/>
      <c r="E130" s="60"/>
      <c r="F130" s="60"/>
      <c r="G130" s="60"/>
      <c r="H130" s="154"/>
      <c r="I130" s="154"/>
      <c r="J130" s="60"/>
      <c r="K130" s="60"/>
      <c r="L130" s="60"/>
      <c r="M130" s="60"/>
      <c r="N130" s="60"/>
      <c r="O130" s="60"/>
      <c r="P130" s="60"/>
      <c r="Q130" s="60"/>
      <c r="R130" s="60"/>
      <c r="S130" s="154"/>
      <c r="T130" s="154"/>
      <c r="U130" s="59"/>
      <c r="V130" s="116"/>
      <c r="W130" s="116"/>
      <c r="X130" s="116"/>
      <c r="Y130" s="116"/>
      <c r="Z130" s="116"/>
      <c r="AA130" s="117"/>
    </row>
    <row r="131" spans="1:27" s="118" customFormat="1" ht="15.75">
      <c r="A131" s="60"/>
      <c r="B131" s="60"/>
      <c r="C131" s="154"/>
      <c r="D131" s="154"/>
      <c r="E131" s="60"/>
      <c r="F131" s="60"/>
      <c r="G131" s="60"/>
      <c r="H131" s="154"/>
      <c r="I131" s="154"/>
      <c r="J131" s="60"/>
      <c r="K131" s="60"/>
      <c r="L131" s="60"/>
      <c r="M131" s="60"/>
      <c r="N131" s="60"/>
      <c r="O131" s="60"/>
      <c r="P131" s="60"/>
      <c r="Q131" s="60"/>
      <c r="R131" s="60"/>
      <c r="S131" s="154"/>
      <c r="T131" s="154"/>
      <c r="U131" s="59"/>
      <c r="V131" s="116"/>
      <c r="W131" s="116"/>
      <c r="X131" s="116"/>
      <c r="Y131" s="116"/>
      <c r="Z131" s="116"/>
      <c r="AA131" s="117"/>
    </row>
    <row r="132" spans="1:27" s="118" customFormat="1" ht="15.75">
      <c r="A132" s="60"/>
      <c r="B132" s="60"/>
      <c r="C132" s="154"/>
      <c r="D132" s="154"/>
      <c r="E132" s="60"/>
      <c r="F132" s="60"/>
      <c r="G132" s="60"/>
      <c r="H132" s="154"/>
      <c r="I132" s="154"/>
      <c r="J132" s="60"/>
      <c r="K132" s="60"/>
      <c r="L132" s="60"/>
      <c r="M132" s="60"/>
      <c r="N132" s="60"/>
      <c r="O132" s="60"/>
      <c r="P132" s="60"/>
      <c r="Q132" s="60"/>
      <c r="R132" s="60"/>
      <c r="S132" s="154"/>
      <c r="T132" s="154"/>
      <c r="U132" s="59"/>
      <c r="V132" s="116"/>
      <c r="W132" s="116"/>
      <c r="X132" s="116"/>
      <c r="Y132" s="116"/>
      <c r="Z132" s="116"/>
      <c r="AA132" s="117"/>
    </row>
    <row r="133" spans="1:27" s="118" customFormat="1" ht="15.75">
      <c r="A133" s="60"/>
      <c r="B133" s="60"/>
      <c r="C133" s="154"/>
      <c r="D133" s="154"/>
      <c r="E133" s="60"/>
      <c r="F133" s="60"/>
      <c r="G133" s="60"/>
      <c r="H133" s="154"/>
      <c r="I133" s="154"/>
      <c r="J133" s="60"/>
      <c r="K133" s="60"/>
      <c r="L133" s="60"/>
      <c r="M133" s="60"/>
      <c r="N133" s="60"/>
      <c r="O133" s="60"/>
      <c r="P133" s="60"/>
      <c r="Q133" s="60"/>
      <c r="R133" s="60"/>
      <c r="S133" s="154"/>
      <c r="T133" s="154"/>
      <c r="U133" s="59"/>
      <c r="V133" s="116"/>
      <c r="W133" s="116"/>
      <c r="X133" s="116"/>
      <c r="Y133" s="116"/>
      <c r="Z133" s="116"/>
      <c r="AA133" s="117"/>
    </row>
    <row r="134" spans="1:27" s="118" customFormat="1" ht="15.75">
      <c r="A134" s="60"/>
      <c r="B134" s="60"/>
      <c r="C134" s="154"/>
      <c r="D134" s="154"/>
      <c r="E134" s="60"/>
      <c r="F134" s="60"/>
      <c r="G134" s="60"/>
      <c r="H134" s="154"/>
      <c r="I134" s="154"/>
      <c r="J134" s="60"/>
      <c r="K134" s="60"/>
      <c r="L134" s="60"/>
      <c r="M134" s="60"/>
      <c r="N134" s="60"/>
      <c r="O134" s="60"/>
      <c r="P134" s="60"/>
      <c r="Q134" s="60"/>
      <c r="R134" s="60"/>
      <c r="S134" s="154"/>
      <c r="T134" s="154"/>
      <c r="U134" s="59"/>
      <c r="V134" s="116"/>
      <c r="W134" s="116"/>
      <c r="X134" s="116"/>
      <c r="Y134" s="116"/>
      <c r="Z134" s="116"/>
      <c r="AA134" s="117"/>
    </row>
    <row r="135" spans="1:27" s="118" customFormat="1" ht="15.75">
      <c r="A135" s="60"/>
      <c r="B135" s="60"/>
      <c r="C135" s="154"/>
      <c r="D135" s="154"/>
      <c r="E135" s="60"/>
      <c r="F135" s="60"/>
      <c r="G135" s="60"/>
      <c r="H135" s="154"/>
      <c r="I135" s="154"/>
      <c r="J135" s="60"/>
      <c r="K135" s="60"/>
      <c r="L135" s="60"/>
      <c r="M135" s="60"/>
      <c r="N135" s="60"/>
      <c r="O135" s="60"/>
      <c r="P135" s="60"/>
      <c r="Q135" s="60"/>
      <c r="R135" s="60"/>
      <c r="S135" s="154"/>
      <c r="T135" s="154"/>
      <c r="U135" s="59"/>
      <c r="V135" s="116"/>
      <c r="W135" s="116"/>
      <c r="X135" s="116"/>
      <c r="Y135" s="116"/>
      <c r="Z135" s="116"/>
      <c r="AA135" s="117"/>
    </row>
    <row r="136" spans="1:27" s="118" customFormat="1" ht="15.75">
      <c r="A136" s="60"/>
      <c r="B136" s="60"/>
      <c r="C136" s="154"/>
      <c r="D136" s="154"/>
      <c r="E136" s="60"/>
      <c r="F136" s="60"/>
      <c r="G136" s="60"/>
      <c r="H136" s="154"/>
      <c r="I136" s="154"/>
      <c r="J136" s="60"/>
      <c r="K136" s="60"/>
      <c r="L136" s="60"/>
      <c r="M136" s="60"/>
      <c r="N136" s="60"/>
      <c r="O136" s="60"/>
      <c r="P136" s="60"/>
      <c r="Q136" s="60"/>
      <c r="R136" s="60"/>
      <c r="S136" s="154"/>
      <c r="T136" s="154"/>
      <c r="U136" s="59"/>
      <c r="V136" s="116"/>
      <c r="W136" s="116"/>
      <c r="X136" s="116"/>
      <c r="Y136" s="116"/>
      <c r="Z136" s="116"/>
      <c r="AA136" s="117"/>
    </row>
    <row r="137" spans="1:27" s="118" customFormat="1" ht="15.75">
      <c r="A137" s="60"/>
      <c r="B137" s="60"/>
      <c r="C137" s="154"/>
      <c r="D137" s="154"/>
      <c r="E137" s="60"/>
      <c r="F137" s="60"/>
      <c r="G137" s="60"/>
      <c r="H137" s="154"/>
      <c r="I137" s="154"/>
      <c r="J137" s="60"/>
      <c r="K137" s="60"/>
      <c r="L137" s="60"/>
      <c r="M137" s="60"/>
      <c r="N137" s="60"/>
      <c r="O137" s="60"/>
      <c r="P137" s="60"/>
      <c r="Q137" s="60"/>
      <c r="R137" s="60"/>
      <c r="S137" s="154"/>
      <c r="T137" s="154"/>
      <c r="U137" s="59"/>
      <c r="V137" s="116"/>
      <c r="W137" s="116"/>
      <c r="X137" s="116"/>
      <c r="Y137" s="116"/>
      <c r="Z137" s="116"/>
      <c r="AA137" s="117"/>
    </row>
    <row r="138" spans="1:27" s="118" customFormat="1" ht="15.75">
      <c r="A138" s="60"/>
      <c r="B138" s="60"/>
      <c r="C138" s="154"/>
      <c r="D138" s="154"/>
      <c r="E138" s="60"/>
      <c r="F138" s="60"/>
      <c r="G138" s="60"/>
      <c r="H138" s="154"/>
      <c r="I138" s="154"/>
      <c r="J138" s="60"/>
      <c r="K138" s="60"/>
      <c r="L138" s="60"/>
      <c r="M138" s="60"/>
      <c r="N138" s="60"/>
      <c r="O138" s="60"/>
      <c r="P138" s="60"/>
      <c r="Q138" s="60"/>
      <c r="R138" s="60"/>
      <c r="S138" s="154"/>
      <c r="T138" s="154"/>
      <c r="U138" s="59"/>
      <c r="V138" s="116"/>
      <c r="W138" s="116"/>
      <c r="X138" s="116"/>
      <c r="Y138" s="116"/>
      <c r="Z138" s="116"/>
      <c r="AA138" s="117"/>
    </row>
    <row r="139" spans="1:27" s="118" customFormat="1" ht="15.75">
      <c r="A139" s="60"/>
      <c r="B139" s="60"/>
      <c r="C139" s="154"/>
      <c r="D139" s="154"/>
      <c r="E139" s="60"/>
      <c r="F139" s="60"/>
      <c r="G139" s="60"/>
      <c r="H139" s="154"/>
      <c r="I139" s="154"/>
      <c r="J139" s="60"/>
      <c r="K139" s="60"/>
      <c r="L139" s="60"/>
      <c r="M139" s="60"/>
      <c r="N139" s="60"/>
      <c r="O139" s="60"/>
      <c r="P139" s="60"/>
      <c r="Q139" s="60"/>
      <c r="R139" s="60"/>
      <c r="S139" s="154"/>
      <c r="T139" s="154"/>
      <c r="U139" s="59"/>
      <c r="V139" s="116"/>
      <c r="W139" s="116"/>
      <c r="X139" s="116"/>
      <c r="Y139" s="116"/>
      <c r="Z139" s="116"/>
      <c r="AA139" s="117"/>
    </row>
    <row r="140" spans="1:27" s="118" customFormat="1" ht="15.75">
      <c r="A140" s="60"/>
      <c r="B140" s="60"/>
      <c r="C140" s="154"/>
      <c r="D140" s="154"/>
      <c r="E140" s="60"/>
      <c r="F140" s="60"/>
      <c r="G140" s="60"/>
      <c r="H140" s="154"/>
      <c r="I140" s="154"/>
      <c r="J140" s="60"/>
      <c r="K140" s="60"/>
      <c r="L140" s="60"/>
      <c r="M140" s="60"/>
      <c r="N140" s="60"/>
      <c r="O140" s="60"/>
      <c r="P140" s="60"/>
      <c r="Q140" s="60"/>
      <c r="R140" s="60"/>
      <c r="S140" s="154"/>
      <c r="T140" s="154"/>
      <c r="U140" s="59"/>
      <c r="V140" s="116"/>
      <c r="W140" s="116"/>
      <c r="X140" s="116"/>
      <c r="Y140" s="116"/>
      <c r="Z140" s="116"/>
      <c r="AA140" s="117"/>
    </row>
    <row r="141" spans="1:27" s="118" customFormat="1" ht="15.75">
      <c r="A141" s="60"/>
      <c r="B141" s="60"/>
      <c r="C141" s="154"/>
      <c r="D141" s="154"/>
      <c r="E141" s="60"/>
      <c r="F141" s="60"/>
      <c r="G141" s="60"/>
      <c r="H141" s="154"/>
      <c r="I141" s="154"/>
      <c r="J141" s="60"/>
      <c r="K141" s="60"/>
      <c r="L141" s="60"/>
      <c r="M141" s="60"/>
      <c r="N141" s="60"/>
      <c r="O141" s="60"/>
      <c r="P141" s="60"/>
      <c r="Q141" s="60"/>
      <c r="R141" s="60"/>
      <c r="S141" s="154"/>
      <c r="T141" s="154"/>
      <c r="U141" s="59"/>
      <c r="V141" s="116"/>
      <c r="W141" s="116"/>
      <c r="X141" s="116"/>
      <c r="Y141" s="116"/>
      <c r="Z141" s="116"/>
      <c r="AA141" s="117"/>
    </row>
    <row r="142" spans="1:27" s="118" customFormat="1" ht="15.75">
      <c r="A142" s="60"/>
      <c r="B142" s="60"/>
      <c r="C142" s="154"/>
      <c r="D142" s="154"/>
      <c r="E142" s="60"/>
      <c r="F142" s="60"/>
      <c r="G142" s="60"/>
      <c r="H142" s="154"/>
      <c r="I142" s="154"/>
      <c r="J142" s="60"/>
      <c r="K142" s="60"/>
      <c r="L142" s="60"/>
      <c r="M142" s="60"/>
      <c r="N142" s="60"/>
      <c r="O142" s="60"/>
      <c r="P142" s="60"/>
      <c r="Q142" s="60"/>
      <c r="R142" s="60"/>
      <c r="S142" s="154"/>
      <c r="T142" s="154"/>
      <c r="U142" s="59"/>
      <c r="V142" s="116"/>
      <c r="W142" s="116"/>
      <c r="X142" s="116"/>
      <c r="Y142" s="116"/>
      <c r="Z142" s="116"/>
      <c r="AA142" s="117"/>
    </row>
    <row r="143" spans="1:27" s="118" customFormat="1" ht="15.75">
      <c r="A143" s="60"/>
      <c r="B143" s="60"/>
      <c r="C143" s="154"/>
      <c r="D143" s="154"/>
      <c r="E143" s="60"/>
      <c r="F143" s="60"/>
      <c r="G143" s="60"/>
      <c r="H143" s="154"/>
      <c r="I143" s="154"/>
      <c r="J143" s="60"/>
      <c r="K143" s="60"/>
      <c r="L143" s="60"/>
      <c r="M143" s="60"/>
      <c r="N143" s="60"/>
      <c r="O143" s="60"/>
      <c r="P143" s="60"/>
      <c r="Q143" s="60"/>
      <c r="R143" s="60"/>
      <c r="S143" s="154"/>
      <c r="T143" s="154"/>
      <c r="U143" s="59"/>
      <c r="V143" s="116"/>
      <c r="W143" s="116"/>
      <c r="X143" s="116"/>
      <c r="Y143" s="116"/>
      <c r="Z143" s="116"/>
      <c r="AA143" s="117"/>
    </row>
    <row r="144" spans="1:27" s="118" customFormat="1" ht="15.75">
      <c r="A144" s="60"/>
      <c r="B144" s="60"/>
      <c r="C144" s="154"/>
      <c r="D144" s="154"/>
      <c r="E144" s="60"/>
      <c r="F144" s="60"/>
      <c r="G144" s="60"/>
      <c r="H144" s="154"/>
      <c r="I144" s="154"/>
      <c r="J144" s="60"/>
      <c r="K144" s="60"/>
      <c r="L144" s="60"/>
      <c r="M144" s="60"/>
      <c r="N144" s="60"/>
      <c r="O144" s="60"/>
      <c r="P144" s="60"/>
      <c r="Q144" s="60"/>
      <c r="R144" s="60"/>
      <c r="S144" s="154"/>
      <c r="T144" s="154"/>
      <c r="U144" s="59"/>
      <c r="V144" s="116"/>
      <c r="W144" s="116"/>
      <c r="X144" s="116"/>
      <c r="Y144" s="116"/>
      <c r="Z144" s="116"/>
      <c r="AA144" s="117"/>
    </row>
    <row r="145" spans="1:27" s="118" customFormat="1" ht="15.75">
      <c r="A145" s="60"/>
      <c r="B145" s="60"/>
      <c r="C145" s="154"/>
      <c r="D145" s="154"/>
      <c r="E145" s="60"/>
      <c r="F145" s="60"/>
      <c r="G145" s="60"/>
      <c r="H145" s="154"/>
      <c r="I145" s="154"/>
      <c r="J145" s="60"/>
      <c r="K145" s="60"/>
      <c r="L145" s="60"/>
      <c r="M145" s="60"/>
      <c r="N145" s="60"/>
      <c r="O145" s="60"/>
      <c r="P145" s="60"/>
      <c r="Q145" s="60"/>
      <c r="R145" s="60"/>
      <c r="S145" s="154"/>
      <c r="T145" s="154"/>
      <c r="U145" s="59"/>
      <c r="V145" s="116"/>
      <c r="W145" s="116"/>
      <c r="X145" s="116"/>
      <c r="Y145" s="116"/>
      <c r="Z145" s="116"/>
      <c r="AA145" s="117"/>
    </row>
    <row r="146" spans="1:27" s="118" customFormat="1" ht="15.75">
      <c r="A146" s="60"/>
      <c r="B146" s="60"/>
      <c r="C146" s="154"/>
      <c r="D146" s="154"/>
      <c r="E146" s="60"/>
      <c r="F146" s="60"/>
      <c r="G146" s="60"/>
      <c r="H146" s="154"/>
      <c r="I146" s="154"/>
      <c r="J146" s="60"/>
      <c r="K146" s="60"/>
      <c r="L146" s="60"/>
      <c r="M146" s="60"/>
      <c r="N146" s="60"/>
      <c r="O146" s="60"/>
      <c r="P146" s="60"/>
      <c r="Q146" s="60"/>
      <c r="R146" s="60"/>
      <c r="S146" s="154"/>
      <c r="T146" s="154"/>
      <c r="U146" s="59"/>
      <c r="V146" s="116"/>
      <c r="W146" s="116"/>
      <c r="X146" s="116"/>
      <c r="Y146" s="116"/>
      <c r="Z146" s="116"/>
      <c r="AA146" s="117"/>
    </row>
    <row r="147" spans="1:27" s="118" customFormat="1" ht="15.75">
      <c r="A147" s="60"/>
      <c r="B147" s="60"/>
      <c r="C147" s="154"/>
      <c r="D147" s="154"/>
      <c r="E147" s="60"/>
      <c r="F147" s="60"/>
      <c r="G147" s="60"/>
      <c r="H147" s="154"/>
      <c r="I147" s="154"/>
      <c r="J147" s="60"/>
      <c r="K147" s="60"/>
      <c r="L147" s="60"/>
      <c r="M147" s="60"/>
      <c r="N147" s="60"/>
      <c r="O147" s="60"/>
      <c r="P147" s="60"/>
      <c r="Q147" s="60"/>
      <c r="R147" s="60"/>
      <c r="S147" s="154"/>
      <c r="T147" s="154"/>
      <c r="U147" s="59"/>
      <c r="V147" s="116"/>
      <c r="W147" s="116"/>
      <c r="X147" s="116"/>
      <c r="Y147" s="116"/>
      <c r="Z147" s="116"/>
      <c r="AA147" s="117"/>
    </row>
    <row r="148" spans="1:27" s="118" customFormat="1" ht="15.75">
      <c r="A148" s="60"/>
      <c r="B148" s="60"/>
      <c r="C148" s="154"/>
      <c r="D148" s="154"/>
      <c r="E148" s="60"/>
      <c r="F148" s="60"/>
      <c r="G148" s="60"/>
      <c r="H148" s="154"/>
      <c r="I148" s="154"/>
      <c r="J148" s="60"/>
      <c r="K148" s="60"/>
      <c r="L148" s="60"/>
      <c r="M148" s="60"/>
      <c r="N148" s="60"/>
      <c r="O148" s="60"/>
      <c r="P148" s="60"/>
      <c r="Q148" s="60"/>
      <c r="R148" s="60"/>
      <c r="S148" s="154"/>
      <c r="T148" s="154"/>
      <c r="U148" s="59"/>
      <c r="V148" s="116"/>
      <c r="W148" s="116"/>
      <c r="X148" s="116"/>
      <c r="Y148" s="116"/>
      <c r="Z148" s="116"/>
      <c r="AA148" s="117"/>
    </row>
    <row r="149" spans="1:27" s="118" customFormat="1" ht="15.75">
      <c r="A149" s="60"/>
      <c r="B149" s="60"/>
      <c r="C149" s="154"/>
      <c r="D149" s="154"/>
      <c r="E149" s="60"/>
      <c r="F149" s="60"/>
      <c r="G149" s="60"/>
      <c r="H149" s="154"/>
      <c r="I149" s="154"/>
      <c r="J149" s="60"/>
      <c r="K149" s="60"/>
      <c r="L149" s="60"/>
      <c r="M149" s="60"/>
      <c r="N149" s="60"/>
      <c r="O149" s="60"/>
      <c r="P149" s="60"/>
      <c r="Q149" s="60"/>
      <c r="R149" s="60"/>
      <c r="S149" s="154"/>
      <c r="T149" s="154"/>
      <c r="U149" s="59"/>
      <c r="V149" s="116"/>
      <c r="W149" s="116"/>
      <c r="X149" s="116"/>
      <c r="Y149" s="116"/>
      <c r="Z149" s="116"/>
      <c r="AA149" s="117"/>
    </row>
    <row r="150" spans="1:27" s="118" customFormat="1" ht="15.75">
      <c r="A150" s="60"/>
      <c r="B150" s="60"/>
      <c r="C150" s="154"/>
      <c r="D150" s="154"/>
      <c r="E150" s="60"/>
      <c r="F150" s="60"/>
      <c r="G150" s="60"/>
      <c r="H150" s="154"/>
      <c r="I150" s="154"/>
      <c r="J150" s="60"/>
      <c r="K150" s="60"/>
      <c r="L150" s="60"/>
      <c r="M150" s="60"/>
      <c r="N150" s="60"/>
      <c r="O150" s="60"/>
      <c r="P150" s="60"/>
      <c r="Q150" s="60"/>
      <c r="R150" s="60"/>
      <c r="S150" s="154"/>
      <c r="T150" s="154"/>
      <c r="U150" s="59"/>
      <c r="V150" s="116"/>
      <c r="W150" s="116"/>
      <c r="X150" s="116"/>
      <c r="Y150" s="116"/>
      <c r="Z150" s="116"/>
      <c r="AA150" s="117"/>
    </row>
  </sheetData>
  <sheetProtection/>
  <mergeCells count="42">
    <mergeCell ref="E3:P3"/>
    <mergeCell ref="K9:K10"/>
    <mergeCell ref="H7:H10"/>
    <mergeCell ref="I7:Q7"/>
    <mergeCell ref="A2:D2"/>
    <mergeCell ref="F6:F10"/>
    <mergeCell ref="G6:G10"/>
    <mergeCell ref="D7:E8"/>
    <mergeCell ref="Q2:T2"/>
    <mergeCell ref="N126:T126"/>
    <mergeCell ref="N122:T122"/>
    <mergeCell ref="N120:T120"/>
    <mergeCell ref="J8:Q8"/>
    <mergeCell ref="N121:T121"/>
    <mergeCell ref="D9:D10"/>
    <mergeCell ref="E9:E10"/>
    <mergeCell ref="L9:L10"/>
    <mergeCell ref="A120:F120"/>
    <mergeCell ref="E1:P1"/>
    <mergeCell ref="C6:E6"/>
    <mergeCell ref="A6:B10"/>
    <mergeCell ref="C7:C10"/>
    <mergeCell ref="N9:N10"/>
    <mergeCell ref="M9:M10"/>
    <mergeCell ref="Q4:T4"/>
    <mergeCell ref="Q5:T5"/>
    <mergeCell ref="H6:R6"/>
    <mergeCell ref="S6:S10"/>
    <mergeCell ref="T6:T10"/>
    <mergeCell ref="J9:J10"/>
    <mergeCell ref="Q9:Q10"/>
    <mergeCell ref="R7:R10"/>
    <mergeCell ref="E2:P2"/>
    <mergeCell ref="A3:D3"/>
    <mergeCell ref="A126:E126"/>
    <mergeCell ref="B122:D122"/>
    <mergeCell ref="A11:B11"/>
    <mergeCell ref="A12:B12"/>
    <mergeCell ref="B121:E121"/>
    <mergeCell ref="O9:O10"/>
    <mergeCell ref="P9:P10"/>
    <mergeCell ref="I8:I10"/>
  </mergeCells>
  <printOptions/>
  <pageMargins left="0.2" right="0.2" top="0.3" bottom="0.38" header="0.32" footer="0.32"/>
  <pageSetup horizontalDpi="600" verticalDpi="600" orientation="landscape" paperSize="9" r:id="rId2"/>
  <ignoredErrors>
    <ignoredError sqref="S23 S14:S21"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Admin</cp:lastModifiedBy>
  <cp:lastPrinted>2018-06-04T09:06:38Z</cp:lastPrinted>
  <dcterms:created xsi:type="dcterms:W3CDTF">2004-03-07T02:36:29Z</dcterms:created>
  <dcterms:modified xsi:type="dcterms:W3CDTF">2018-06-06T08:44:22Z</dcterms:modified>
  <cp:category/>
  <cp:version/>
  <cp:contentType/>
  <cp:contentStatus/>
</cp:coreProperties>
</file>